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BUS-KYO2\Users\Public\新しい共有フォルダー\3.徳島県委託事業\令和４年度\様式（4.2.16）\"/>
    </mc:Choice>
  </mc:AlternateContent>
  <xr:revisionPtr revIDLastSave="0" documentId="13_ncr:1_{F2C4EB12-9FCB-43C1-9B7D-43CE9709DE9A}" xr6:coauthVersionLast="47" xr6:coauthVersionMax="47" xr10:uidLastSave="{00000000-0000-0000-0000-000000000000}"/>
  <bookViews>
    <workbookView xWindow="165" yWindow="1050" windowWidth="20325" windowHeight="9870" tabRatio="936" xr2:uid="{00000000-000D-0000-FFFF-FFFF00000000}"/>
  </bookViews>
  <sheets>
    <sheet name="入力シート①" sheetId="3" r:id="rId1"/>
    <sheet name="入力シート②-自社運行" sheetId="11" r:id="rId2"/>
    <sheet name="入力シート② -他社庸車" sheetId="14" r:id="rId3"/>
    <sheet name="チェックリスト" sheetId="10" r:id="rId4"/>
    <sheet name="交付申請書" sheetId="12" r:id="rId5"/>
    <sheet name="事業計画書" sheetId="8" r:id="rId6"/>
    <sheet name="収支予算（見込）書　合計" sheetId="18" r:id="rId7"/>
    <sheet name="収支予算（見込）書　自社" sheetId="4" r:id="rId8"/>
    <sheet name="収支予算（見込）書　他社" sheetId="15" r:id="rId9"/>
    <sheet name="助成金所要額調書　合計" sheetId="19" r:id="rId10"/>
    <sheet name="助成金所要額調書　自社" sheetId="6" r:id="rId11"/>
    <sheet name="助成金所要額調書 他社" sheetId="16" r:id="rId12"/>
    <sheet name="計算書（増車）自社" sheetId="1" r:id="rId13"/>
    <sheet name="計算書（増車）他社" sheetId="17" r:id="rId14"/>
    <sheet name="誓約書" sheetId="13" r:id="rId15"/>
  </sheets>
  <definedNames>
    <definedName name="_xlnm.Print_Area" localSheetId="12">'計算書（増車）自社'!$A$1:$F$40</definedName>
    <definedName name="_xlnm.Print_Area" localSheetId="13">'計算書（増車）他社'!$A$1:$F$40</definedName>
    <definedName name="_xlnm.Print_Area" localSheetId="6">'収支予算（見込）書　合計'!$A$1:$H$29</definedName>
    <definedName name="_xlnm.Print_Area" localSheetId="7">'収支予算（見込）書　自社'!$A$1:$H$29</definedName>
    <definedName name="_xlnm.Print_Area" localSheetId="8">'収支予算（見込）書　他社'!$A$1:$H$29</definedName>
    <definedName name="_xlnm.Print_Area" localSheetId="9">'助成金所要額調書　合計'!$A$1:$I$13</definedName>
    <definedName name="_xlnm.Print_Area" localSheetId="10">'助成金所要額調書　自社'!$A$1:$I$13</definedName>
    <definedName name="_xlnm.Print_Area" localSheetId="11">'助成金所要額調書 他社'!$A$1:$I$13</definedName>
    <definedName name="_xlnm.Print_Area" localSheetId="0">入力シート①!$A$1:$I$13</definedName>
    <definedName name="_xlnm.Print_Area" localSheetId="2">'入力シート② -他社庸車'!$A$1:$F$19</definedName>
    <definedName name="_xlnm.Print_Area" localSheetId="1">'入力シート②-自社運行'!$A$1:$F$19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5" i="1" l="1"/>
  <c r="D36" i="1" s="1"/>
  <c r="D14" i="1"/>
  <c r="D34" i="1" s="1"/>
  <c r="D35" i="1"/>
  <c r="D37" i="1"/>
  <c r="E34" i="13"/>
  <c r="B34" i="13"/>
  <c r="E34" i="12"/>
  <c r="B34" i="12"/>
  <c r="D37" i="17" l="1"/>
  <c r="D35" i="17"/>
  <c r="D33" i="17"/>
  <c r="D31" i="17"/>
  <c r="D29" i="17"/>
  <c r="D15" i="17"/>
  <c r="D36" i="17" s="1"/>
  <c r="D33" i="1"/>
  <c r="D31" i="1"/>
  <c r="D29" i="1"/>
  <c r="F10" i="1" l="1"/>
  <c r="C37" i="17" l="1"/>
  <c r="C35" i="17"/>
  <c r="E35" i="17" s="1"/>
  <c r="C33" i="17"/>
  <c r="E33" i="17" s="1"/>
  <c r="C31" i="17"/>
  <c r="E31" i="17" s="1"/>
  <c r="C29" i="17"/>
  <c r="E29" i="17" s="1"/>
  <c r="F28" i="1"/>
  <c r="E33" i="1"/>
  <c r="C37" i="1"/>
  <c r="C35" i="1"/>
  <c r="E35" i="1" s="1"/>
  <c r="C33" i="1"/>
  <c r="C31" i="1"/>
  <c r="E31" i="1" s="1"/>
  <c r="C29" i="1"/>
  <c r="E29" i="1" s="1"/>
  <c r="C27" i="1"/>
  <c r="C15" i="1"/>
  <c r="C36" i="1" s="1"/>
  <c r="E36" i="1" s="1"/>
  <c r="H8" i="8" l="1"/>
  <c r="E8" i="8"/>
  <c r="C7" i="8"/>
  <c r="E40" i="17" l="1"/>
  <c r="E37" i="17"/>
  <c r="C15" i="17"/>
  <c r="C36" i="17" s="1"/>
  <c r="E37" i="1"/>
  <c r="L23" i="4" s="1"/>
  <c r="E15" i="17" l="1"/>
  <c r="K23" i="15" s="1"/>
  <c r="E15" i="1"/>
  <c r="K23" i="4" s="1"/>
  <c r="E39" i="17"/>
  <c r="E40" i="1"/>
  <c r="E39" i="1"/>
  <c r="E17" i="1"/>
  <c r="D17" i="1" s="1"/>
  <c r="A23" i="15"/>
  <c r="E8" i="19"/>
  <c r="E7" i="19"/>
  <c r="B6" i="19"/>
  <c r="A23" i="18" l="1"/>
  <c r="A19" i="18"/>
  <c r="K12" i="15"/>
  <c r="L12" i="15"/>
  <c r="L11" i="15"/>
  <c r="K11" i="15"/>
  <c r="L12" i="4"/>
  <c r="L11" i="4"/>
  <c r="K12" i="4"/>
  <c r="K11" i="4"/>
  <c r="C13" i="15" l="1"/>
  <c r="C11" i="4"/>
  <c r="A11" i="4" s="1"/>
  <c r="C13" i="4"/>
  <c r="A13" i="4" s="1"/>
  <c r="K12" i="18"/>
  <c r="C11" i="15"/>
  <c r="K13" i="15"/>
  <c r="K11" i="18"/>
  <c r="L11" i="18"/>
  <c r="K13" i="4"/>
  <c r="M12" i="4"/>
  <c r="L12" i="18"/>
  <c r="L13" i="4"/>
  <c r="L13" i="15"/>
  <c r="M11" i="4"/>
  <c r="M12" i="15"/>
  <c r="M11" i="15"/>
  <c r="D27" i="17"/>
  <c r="C25" i="17"/>
  <c r="B9" i="17"/>
  <c r="D27" i="1"/>
  <c r="E27" i="1" s="1"/>
  <c r="K13" i="18" l="1"/>
  <c r="C11" i="18"/>
  <c r="E11" i="18" s="1"/>
  <c r="M12" i="18"/>
  <c r="C13" i="18"/>
  <c r="M13" i="15"/>
  <c r="M13" i="4"/>
  <c r="L13" i="18"/>
  <c r="M11" i="18"/>
  <c r="D25" i="1"/>
  <c r="C25" i="1"/>
  <c r="B25" i="1"/>
  <c r="E18" i="17"/>
  <c r="D18" i="17" s="1"/>
  <c r="E17" i="17"/>
  <c r="D17" i="17" s="1"/>
  <c r="D14" i="17"/>
  <c r="D34" i="17" s="1"/>
  <c r="D13" i="17"/>
  <c r="D32" i="17" s="1"/>
  <c r="D12" i="17"/>
  <c r="D30" i="17" s="1"/>
  <c r="D11" i="17"/>
  <c r="D10" i="17"/>
  <c r="D26" i="17" s="1"/>
  <c r="C10" i="17"/>
  <c r="D9" i="17"/>
  <c r="C14" i="17"/>
  <c r="C34" i="17" s="1"/>
  <c r="C13" i="17"/>
  <c r="C32" i="17" s="1"/>
  <c r="C12" i="17"/>
  <c r="C30" i="17" s="1"/>
  <c r="C11" i="17"/>
  <c r="C28" i="17" s="1"/>
  <c r="C9" i="17"/>
  <c r="C24" i="17" s="1"/>
  <c r="C27" i="17"/>
  <c r="E27" i="17" s="1"/>
  <c r="D25" i="17"/>
  <c r="E25" i="17" s="1"/>
  <c r="B24" i="17"/>
  <c r="B25" i="17"/>
  <c r="D40" i="17"/>
  <c r="D39" i="17"/>
  <c r="F28" i="17"/>
  <c r="F26" i="17"/>
  <c r="F11" i="17"/>
  <c r="F10" i="17"/>
  <c r="E5" i="17"/>
  <c r="E4" i="17"/>
  <c r="E3" i="17"/>
  <c r="E8" i="16"/>
  <c r="E7" i="16"/>
  <c r="B6" i="16"/>
  <c r="A19" i="15"/>
  <c r="A13" i="15"/>
  <c r="E11" i="15"/>
  <c r="A11" i="15"/>
  <c r="F9" i="13"/>
  <c r="F8" i="13"/>
  <c r="F7" i="13"/>
  <c r="G1" i="13"/>
  <c r="C2" i="10"/>
  <c r="B6" i="6"/>
  <c r="A19" i="12"/>
  <c r="F10" i="12"/>
  <c r="F9" i="12"/>
  <c r="F8" i="12"/>
  <c r="H2" i="12"/>
  <c r="D28" i="17" l="1"/>
  <c r="E28" i="17" s="1"/>
  <c r="P23" i="15" s="1"/>
  <c r="E30" i="17"/>
  <c r="L20" i="15" s="1"/>
  <c r="E32" i="17"/>
  <c r="L21" i="15" s="1"/>
  <c r="E36" i="17"/>
  <c r="L23" i="15" s="1"/>
  <c r="M23" i="15" s="1"/>
  <c r="E11" i="17"/>
  <c r="O23" i="15" s="1"/>
  <c r="C25" i="15" s="1"/>
  <c r="M13" i="18"/>
  <c r="A11" i="18"/>
  <c r="A13" i="18"/>
  <c r="E13" i="18"/>
  <c r="E9" i="17"/>
  <c r="E10" i="17"/>
  <c r="O19" i="15" s="1"/>
  <c r="C24" i="15" s="1"/>
  <c r="E13" i="17"/>
  <c r="K21" i="15" s="1"/>
  <c r="E14" i="17"/>
  <c r="K22" i="15" s="1"/>
  <c r="E25" i="1"/>
  <c r="D24" i="17"/>
  <c r="E24" i="17" s="1"/>
  <c r="L19" i="15" s="1"/>
  <c r="E12" i="17"/>
  <c r="K20" i="15" s="1"/>
  <c r="C26" i="17"/>
  <c r="E26" i="17" s="1"/>
  <c r="P19" i="15" s="1"/>
  <c r="E13" i="15"/>
  <c r="A23" i="4"/>
  <c r="A19" i="4"/>
  <c r="E5" i="1"/>
  <c r="E4" i="1"/>
  <c r="E3" i="1"/>
  <c r="F26" i="1"/>
  <c r="E18" i="1"/>
  <c r="D13" i="1"/>
  <c r="D12" i="1"/>
  <c r="D11" i="1"/>
  <c r="C14" i="1"/>
  <c r="C13" i="1"/>
  <c r="C32" i="1" s="1"/>
  <c r="C12" i="1"/>
  <c r="C30" i="1" s="1"/>
  <c r="D10" i="1"/>
  <c r="D26" i="1" s="1"/>
  <c r="C11" i="1"/>
  <c r="C28" i="1" s="1"/>
  <c r="F11" i="1"/>
  <c r="D32" i="1" l="1"/>
  <c r="E32" i="1" s="1"/>
  <c r="L21" i="4" s="1"/>
  <c r="D28" i="1"/>
  <c r="E28" i="1" s="1"/>
  <c r="P23" i="4" s="1"/>
  <c r="D30" i="1"/>
  <c r="E30" i="1" s="1"/>
  <c r="L20" i="4" s="1"/>
  <c r="M20" i="15"/>
  <c r="E34" i="17"/>
  <c r="K19" i="15"/>
  <c r="E16" i="17"/>
  <c r="C34" i="1"/>
  <c r="E34" i="1" s="1"/>
  <c r="L22" i="4" s="1"/>
  <c r="E14" i="1"/>
  <c r="E38" i="17" l="1"/>
  <c r="L22" i="15"/>
  <c r="L24" i="15" s="1"/>
  <c r="K24" i="15"/>
  <c r="C23" i="15" s="1"/>
  <c r="C10" i="1"/>
  <c r="C26" i="1" s="1"/>
  <c r="E26" i="1" s="1"/>
  <c r="D9" i="1"/>
  <c r="D24" i="1" s="1"/>
  <c r="C9" i="1"/>
  <c r="C24" i="1" s="1"/>
  <c r="E24" i="1" s="1"/>
  <c r="B9" i="1"/>
  <c r="B24" i="1" s="1"/>
  <c r="B3" i="8"/>
  <c r="G9" i="10"/>
  <c r="G8" i="10"/>
  <c r="B8" i="10"/>
  <c r="E38" i="1" l="1"/>
  <c r="L19" i="4"/>
  <c r="L24" i="4" s="1"/>
  <c r="C6" i="8"/>
  <c r="C10" i="8"/>
  <c r="C9" i="8"/>
  <c r="C5" i="8" l="1"/>
  <c r="E8" i="6"/>
  <c r="E7" i="6"/>
  <c r="E11" i="4" l="1"/>
  <c r="E13" i="4" l="1"/>
  <c r="D40" i="1"/>
  <c r="D18" i="1"/>
  <c r="L19" i="18" l="1"/>
  <c r="M22" i="15"/>
  <c r="M21" i="15"/>
  <c r="P19" i="4"/>
  <c r="P19" i="18" s="1"/>
  <c r="E13" i="1"/>
  <c r="E12" i="1"/>
  <c r="E11" i="1"/>
  <c r="E10" i="1"/>
  <c r="E9" i="1"/>
  <c r="E16" i="1" l="1"/>
  <c r="K23" i="18" s="1"/>
  <c r="O23" i="4"/>
  <c r="Q19" i="15"/>
  <c r="C20" i="15" s="1"/>
  <c r="E23" i="15"/>
  <c r="O19" i="4"/>
  <c r="Q23" i="15"/>
  <c r="C21" i="15" s="1"/>
  <c r="M19" i="15"/>
  <c r="M24" i="15" s="1"/>
  <c r="C19" i="15" s="1"/>
  <c r="C5" i="15" s="1"/>
  <c r="K22" i="4"/>
  <c r="K22" i="18" s="1"/>
  <c r="K20" i="4"/>
  <c r="K20" i="18" s="1"/>
  <c r="L21" i="18"/>
  <c r="L22" i="18"/>
  <c r="K19" i="4"/>
  <c r="K21" i="4"/>
  <c r="K21" i="18" s="1"/>
  <c r="L20" i="18"/>
  <c r="D39" i="1"/>
  <c r="C25" i="4" l="1"/>
  <c r="E25" i="4" s="1"/>
  <c r="Q23" i="4"/>
  <c r="C21" i="4" s="1"/>
  <c r="K19" i="18"/>
  <c r="K24" i="4"/>
  <c r="C23" i="4" s="1"/>
  <c r="E23" i="4" s="1"/>
  <c r="C24" i="4"/>
  <c r="O19" i="18"/>
  <c r="C24" i="18" s="1"/>
  <c r="M23" i="4"/>
  <c r="L23" i="18"/>
  <c r="M21" i="18"/>
  <c r="M20" i="18"/>
  <c r="P23" i="18"/>
  <c r="M19" i="18"/>
  <c r="Q19" i="4"/>
  <c r="C20" i="4" s="1"/>
  <c r="O23" i="18"/>
  <c r="C25" i="18" s="1"/>
  <c r="M22" i="18"/>
  <c r="A24" i="4"/>
  <c r="E24" i="4"/>
  <c r="M19" i="4"/>
  <c r="A25" i="4"/>
  <c r="E20" i="15"/>
  <c r="A20" i="15"/>
  <c r="A21" i="15"/>
  <c r="E21" i="15"/>
  <c r="E24" i="15"/>
  <c r="A24" i="15"/>
  <c r="E25" i="15"/>
  <c r="A25" i="15"/>
  <c r="M22" i="4"/>
  <c r="M20" i="4"/>
  <c r="M21" i="4"/>
  <c r="M24" i="4" l="1"/>
  <c r="C19" i="4" s="1"/>
  <c r="E19" i="15"/>
  <c r="K24" i="18"/>
  <c r="C23" i="18" s="1"/>
  <c r="E23" i="18" s="1"/>
  <c r="A20" i="4"/>
  <c r="M23" i="18"/>
  <c r="L24" i="18"/>
  <c r="A21" i="4"/>
  <c r="E25" i="18"/>
  <c r="A25" i="18"/>
  <c r="A24" i="18"/>
  <c r="E24" i="18"/>
  <c r="Q19" i="18"/>
  <c r="C20" i="18" s="1"/>
  <c r="Q23" i="18"/>
  <c r="C21" i="18" s="1"/>
  <c r="E20" i="4"/>
  <c r="C7" i="15"/>
  <c r="C29" i="15"/>
  <c r="C5" i="4" l="1"/>
  <c r="C7" i="4"/>
  <c r="A7" i="4" s="1"/>
  <c r="E21" i="4"/>
  <c r="M24" i="18"/>
  <c r="C19" i="18" s="1"/>
  <c r="A21" i="18"/>
  <c r="E21" i="18"/>
  <c r="A20" i="18"/>
  <c r="C6" i="16"/>
  <c r="C9" i="15"/>
  <c r="E7" i="15"/>
  <c r="F6" i="16"/>
  <c r="G6" i="16"/>
  <c r="A7" i="15"/>
  <c r="E5" i="15"/>
  <c r="C7" i="18" l="1"/>
  <c r="C5" i="18"/>
  <c r="E19" i="18"/>
  <c r="E20" i="18"/>
  <c r="C29" i="18"/>
  <c r="E19" i="4"/>
  <c r="C15" i="15"/>
  <c r="D6" i="16"/>
  <c r="C29" i="4"/>
  <c r="E9" i="15"/>
  <c r="A9" i="15"/>
  <c r="E5" i="4"/>
  <c r="C9" i="18" l="1"/>
  <c r="C15" i="18" s="1"/>
  <c r="C9" i="4"/>
  <c r="D6" i="6" s="1"/>
  <c r="E5" i="18"/>
  <c r="A22" i="12"/>
  <c r="E7" i="18"/>
  <c r="A7" i="18"/>
  <c r="C6" i="6"/>
  <c r="F6" i="6"/>
  <c r="C9" i="16"/>
  <c r="G6" i="6"/>
  <c r="F9" i="16"/>
  <c r="E7" i="4"/>
  <c r="G9" i="16"/>
  <c r="D9" i="6" l="1"/>
  <c r="D6" i="19"/>
  <c r="H6" i="6"/>
  <c r="H9" i="6" s="1"/>
  <c r="G6" i="19"/>
  <c r="F9" i="6"/>
  <c r="F6" i="19"/>
  <c r="F9" i="19" s="1"/>
  <c r="C9" i="6"/>
  <c r="C6" i="19"/>
  <c r="C9" i="19" s="1"/>
  <c r="A9" i="18"/>
  <c r="E9" i="18"/>
  <c r="C15" i="4"/>
  <c r="A9" i="4"/>
  <c r="D9" i="16"/>
  <c r="H6" i="16"/>
  <c r="H9" i="16" s="1"/>
  <c r="G9" i="6"/>
  <c r="E9" i="4"/>
  <c r="E6" i="6"/>
  <c r="E9" i="6" s="1"/>
  <c r="H6" i="19" l="1"/>
  <c r="H9" i="19" s="1"/>
  <c r="G9" i="19"/>
  <c r="E6" i="19"/>
  <c r="E9" i="19" s="1"/>
  <c r="D9" i="19"/>
  <c r="E6" i="16"/>
  <c r="E9" i="16" s="1"/>
</calcChain>
</file>

<file path=xl/sharedStrings.xml><?xml version="1.0" encoding="utf-8"?>
<sst xmlns="http://schemas.openxmlformats.org/spreadsheetml/2006/main" count="437" uniqueCount="166">
  <si>
    <t>項目</t>
    <rPh sb="0" eb="2">
      <t>コウモク</t>
    </rPh>
    <phoneticPr fontId="1"/>
  </si>
  <si>
    <t>駐車料金</t>
    <rPh sb="0" eb="2">
      <t>チュウシャ</t>
    </rPh>
    <rPh sb="2" eb="4">
      <t>リョウキン</t>
    </rPh>
    <phoneticPr fontId="1"/>
  </si>
  <si>
    <t>内容</t>
    <rPh sb="0" eb="2">
      <t>ナイヨウ</t>
    </rPh>
    <phoneticPr fontId="1"/>
  </si>
  <si>
    <t>単価</t>
    <rPh sb="0" eb="2">
      <t>タンカ</t>
    </rPh>
    <phoneticPr fontId="1"/>
  </si>
  <si>
    <t>数量</t>
    <rPh sb="0" eb="2">
      <t>スウリョウ</t>
    </rPh>
    <phoneticPr fontId="1"/>
  </si>
  <si>
    <t>金額</t>
    <rPh sb="0" eb="2">
      <t>キンガク</t>
    </rPh>
    <phoneticPr fontId="1"/>
  </si>
  <si>
    <t>計</t>
    <rPh sb="0" eb="1">
      <t>ケイ</t>
    </rPh>
    <phoneticPr fontId="1"/>
  </si>
  <si>
    <t>備考</t>
    <rPh sb="0" eb="2">
      <t>ビコウ</t>
    </rPh>
    <phoneticPr fontId="1"/>
  </si>
  <si>
    <t>会社名</t>
    <rPh sb="0" eb="3">
      <t>カイシャメイ</t>
    </rPh>
    <phoneticPr fontId="1"/>
  </si>
  <si>
    <t>収支予算（見込）計算書</t>
    <rPh sb="0" eb="2">
      <t>シュウシ</t>
    </rPh>
    <rPh sb="2" eb="4">
      <t>ヨサン</t>
    </rPh>
    <rPh sb="5" eb="7">
      <t>ミコ</t>
    </rPh>
    <rPh sb="8" eb="11">
      <t>ケイサンショ</t>
    </rPh>
    <phoneticPr fontId="1"/>
  </si>
  <si>
    <t>貸切バス利用料</t>
    <rPh sb="0" eb="2">
      <t>カシキリ</t>
    </rPh>
    <rPh sb="4" eb="7">
      <t>リヨウリョウ</t>
    </rPh>
    <phoneticPr fontId="1"/>
  </si>
  <si>
    <t>有料道路利用料</t>
    <rPh sb="0" eb="2">
      <t>ユウリョウ</t>
    </rPh>
    <rPh sb="2" eb="4">
      <t>ドウロ</t>
    </rPh>
    <rPh sb="4" eb="7">
      <t>リヨウリョウ</t>
    </rPh>
    <phoneticPr fontId="1"/>
  </si>
  <si>
    <t>フェリー利用料</t>
    <rPh sb="4" eb="7">
      <t>リヨウリョウ</t>
    </rPh>
    <phoneticPr fontId="1"/>
  </si>
  <si>
    <t>ＧｏＴｏトラベル</t>
    <phoneticPr fontId="1"/>
  </si>
  <si>
    <t>ＧｏＴｏトラベル</t>
    <phoneticPr fontId="1"/>
  </si>
  <si>
    <t>旅行名称</t>
    <rPh sb="0" eb="2">
      <t>リョコウ</t>
    </rPh>
    <rPh sb="2" eb="4">
      <t>メイショウ</t>
    </rPh>
    <phoneticPr fontId="1"/>
  </si>
  <si>
    <t>車両数</t>
    <rPh sb="0" eb="3">
      <t>シャリョウスウ</t>
    </rPh>
    <phoneticPr fontId="1"/>
  </si>
  <si>
    <t>車両サイズ</t>
    <rPh sb="0" eb="2">
      <t>シャリョウ</t>
    </rPh>
    <phoneticPr fontId="1"/>
  </si>
  <si>
    <t>※大型、中型、小型の別を入力</t>
    <rPh sb="1" eb="3">
      <t>オオガタ</t>
    </rPh>
    <rPh sb="4" eb="6">
      <t>チュウガタ</t>
    </rPh>
    <rPh sb="7" eb="9">
      <t>コガタ</t>
    </rPh>
    <rPh sb="10" eb="11">
      <t>ベツ</t>
    </rPh>
    <rPh sb="12" eb="14">
      <t>ニュウリョク</t>
    </rPh>
    <phoneticPr fontId="1"/>
  </si>
  <si>
    <t>その他経費</t>
    <rPh sb="2" eb="3">
      <t>タ</t>
    </rPh>
    <rPh sb="3" eb="5">
      <t>ケイヒ</t>
    </rPh>
    <phoneticPr fontId="1"/>
  </si>
  <si>
    <t>（利用区間）</t>
    <rPh sb="1" eb="3">
      <t>リヨウ</t>
    </rPh>
    <rPh sb="3" eb="5">
      <t>クカン</t>
    </rPh>
    <phoneticPr fontId="1"/>
  </si>
  <si>
    <t>※利用区間を入力</t>
    <rPh sb="1" eb="3">
      <t>リヨウ</t>
    </rPh>
    <rPh sb="3" eb="5">
      <t>クカン</t>
    </rPh>
    <rPh sb="6" eb="8">
      <t>ニュウリョク</t>
    </rPh>
    <phoneticPr fontId="1"/>
  </si>
  <si>
    <t>GoＴｏなどの補助金</t>
    <rPh sb="7" eb="10">
      <t>ホジョキン</t>
    </rPh>
    <phoneticPr fontId="1"/>
  </si>
  <si>
    <t>他自治体等補助金</t>
    <rPh sb="0" eb="1">
      <t>タ</t>
    </rPh>
    <rPh sb="1" eb="4">
      <t>ジチタイ</t>
    </rPh>
    <rPh sb="4" eb="5">
      <t>トウ</t>
    </rPh>
    <rPh sb="5" eb="8">
      <t>ホジョキン</t>
    </rPh>
    <phoneticPr fontId="1"/>
  </si>
  <si>
    <t>他自治体等補助金</t>
    <rPh sb="0" eb="1">
      <t>タ</t>
    </rPh>
    <rPh sb="1" eb="4">
      <t>ジチタイ</t>
    </rPh>
    <rPh sb="4" eb="5">
      <t>トウ</t>
    </rPh>
    <rPh sb="5" eb="8">
      <t>ホジョキン</t>
    </rPh>
    <phoneticPr fontId="1"/>
  </si>
  <si>
    <t>担当者</t>
    <rPh sb="0" eb="3">
      <t>タントウシャ</t>
    </rPh>
    <phoneticPr fontId="1"/>
  </si>
  <si>
    <t>収支予算（見込）書</t>
    <rPh sb="0" eb="2">
      <t>シュウシ</t>
    </rPh>
    <rPh sb="2" eb="4">
      <t>ヨサン</t>
    </rPh>
    <rPh sb="5" eb="7">
      <t>ミコ</t>
    </rPh>
    <rPh sb="8" eb="9">
      <t>ショ</t>
    </rPh>
    <phoneticPr fontId="1"/>
  </si>
  <si>
    <t>（１）収入</t>
    <rPh sb="3" eb="5">
      <t>シュウニュウ</t>
    </rPh>
    <phoneticPr fontId="1"/>
  </si>
  <si>
    <t>（単位：円）</t>
    <rPh sb="1" eb="3">
      <t>タンイ</t>
    </rPh>
    <rPh sb="4" eb="5">
      <t>エン</t>
    </rPh>
    <phoneticPr fontId="1"/>
  </si>
  <si>
    <t>予算額</t>
    <rPh sb="0" eb="3">
      <t>ヨサンガク</t>
    </rPh>
    <phoneticPr fontId="1"/>
  </si>
  <si>
    <t>積算内訳</t>
    <rPh sb="0" eb="2">
      <t>セキサン</t>
    </rPh>
    <rPh sb="2" eb="4">
      <t>ウチワケ</t>
    </rPh>
    <phoneticPr fontId="1"/>
  </si>
  <si>
    <t>合計</t>
    <rPh sb="0" eb="2">
      <t>ゴウケイ</t>
    </rPh>
    <phoneticPr fontId="1"/>
  </si>
  <si>
    <t>（２）支出</t>
    <rPh sb="3" eb="5">
      <t>シシュツ</t>
    </rPh>
    <phoneticPr fontId="1"/>
  </si>
  <si>
    <t>前</t>
    <rPh sb="0" eb="1">
      <t>マエ</t>
    </rPh>
    <phoneticPr fontId="1"/>
  </si>
  <si>
    <t>後</t>
    <rPh sb="0" eb="1">
      <t>アト</t>
    </rPh>
    <phoneticPr fontId="1"/>
  </si>
  <si>
    <t>駐車場</t>
    <rPh sb="0" eb="3">
      <t>チュウシャジョウ</t>
    </rPh>
    <phoneticPr fontId="1"/>
  </si>
  <si>
    <t>添乗員</t>
    <rPh sb="0" eb="3">
      <t>テンジョウイン</t>
    </rPh>
    <phoneticPr fontId="1"/>
  </si>
  <si>
    <t>差額</t>
    <rPh sb="0" eb="2">
      <t>サガク</t>
    </rPh>
    <phoneticPr fontId="1"/>
  </si>
  <si>
    <t>バス大型化経費</t>
    <rPh sb="2" eb="5">
      <t>オオガタカ</t>
    </rPh>
    <rPh sb="5" eb="7">
      <t>ケイヒ</t>
    </rPh>
    <phoneticPr fontId="1"/>
  </si>
  <si>
    <t>高速道路利用料</t>
    <rPh sb="0" eb="2">
      <t>コウソク</t>
    </rPh>
    <rPh sb="2" eb="4">
      <t>ドウロ</t>
    </rPh>
    <rPh sb="4" eb="7">
      <t>リヨウリョウ</t>
    </rPh>
    <phoneticPr fontId="1"/>
  </si>
  <si>
    <t>（税抜き）</t>
    <rPh sb="1" eb="3">
      <t>ゼイヌ</t>
    </rPh>
    <phoneticPr fontId="1"/>
  </si>
  <si>
    <t>大型化・増車の別</t>
    <rPh sb="0" eb="3">
      <t>オオガタカ</t>
    </rPh>
    <rPh sb="4" eb="6">
      <t>ゾウシャ</t>
    </rPh>
    <rPh sb="7" eb="8">
      <t>ベツ</t>
    </rPh>
    <phoneticPr fontId="1"/>
  </si>
  <si>
    <t>（単位：円)</t>
    <rPh sb="1" eb="3">
      <t>タンイ</t>
    </rPh>
    <rPh sb="4" eb="5">
      <t>エン</t>
    </rPh>
    <phoneticPr fontId="11"/>
  </si>
  <si>
    <t>実施事業</t>
    <rPh sb="0" eb="2">
      <t>ジッシ</t>
    </rPh>
    <rPh sb="2" eb="4">
      <t>ジギョウ</t>
    </rPh>
    <phoneticPr fontId="11"/>
  </si>
  <si>
    <t>総事業費</t>
    <rPh sb="0" eb="1">
      <t>ソウ</t>
    </rPh>
    <rPh sb="1" eb="4">
      <t>ジギョウヒ</t>
    </rPh>
    <phoneticPr fontId="11"/>
  </si>
  <si>
    <t>寄附金その他
の収入額</t>
    <rPh sb="0" eb="3">
      <t>キフキン</t>
    </rPh>
    <rPh sb="5" eb="6">
      <t>タ</t>
    </rPh>
    <rPh sb="8" eb="11">
      <t>シュウニュウガク</t>
    </rPh>
    <phoneticPr fontId="11"/>
  </si>
  <si>
    <t>差引額</t>
    <rPh sb="0" eb="1">
      <t>サ</t>
    </rPh>
    <rPh sb="1" eb="2">
      <t>ヒ</t>
    </rPh>
    <rPh sb="2" eb="3">
      <t>ガク</t>
    </rPh>
    <phoneticPr fontId="11"/>
  </si>
  <si>
    <t>（Ａ－Ｂ）</t>
    <phoneticPr fontId="11"/>
  </si>
  <si>
    <t>支出(予定)額</t>
    <rPh sb="0" eb="2">
      <t>シシュツ</t>
    </rPh>
    <rPh sb="3" eb="5">
      <t>ヨテイ</t>
    </rPh>
    <rPh sb="6" eb="7">
      <t>ガク</t>
    </rPh>
    <phoneticPr fontId="11"/>
  </si>
  <si>
    <t>Ａ</t>
    <phoneticPr fontId="11"/>
  </si>
  <si>
    <t>Ｂ</t>
    <phoneticPr fontId="11"/>
  </si>
  <si>
    <t>Ｃ</t>
    <phoneticPr fontId="11"/>
  </si>
  <si>
    <t>Ｄ</t>
    <phoneticPr fontId="11"/>
  </si>
  <si>
    <t>Ｅ</t>
    <phoneticPr fontId="11"/>
  </si>
  <si>
    <t>Ｆ</t>
    <phoneticPr fontId="11"/>
  </si>
  <si>
    <t>計</t>
    <rPh sb="0" eb="1">
      <t>ケイ</t>
    </rPh>
    <phoneticPr fontId="11"/>
  </si>
  <si>
    <t>　また、交付所要額Ｆ欄には、交付基本額Ｅ欄の1,000円未満を切り捨てた額を記入すること。</t>
    <rPh sb="4" eb="6">
      <t>コウフ</t>
    </rPh>
    <rPh sb="6" eb="9">
      <t>ショヨウガク</t>
    </rPh>
    <rPh sb="10" eb="11">
      <t>ラン</t>
    </rPh>
    <rPh sb="14" eb="16">
      <t>コウフ</t>
    </rPh>
    <rPh sb="16" eb="19">
      <t>キホンガク</t>
    </rPh>
    <rPh sb="20" eb="21">
      <t>ラン</t>
    </rPh>
    <rPh sb="27" eb="28">
      <t>エン</t>
    </rPh>
    <rPh sb="28" eb="30">
      <t>ミマン</t>
    </rPh>
    <rPh sb="31" eb="32">
      <t>キ</t>
    </rPh>
    <rPh sb="33" eb="34">
      <t>ス</t>
    </rPh>
    <rPh sb="36" eb="37">
      <t>ガク</t>
    </rPh>
    <rPh sb="38" eb="40">
      <t>キニュウ</t>
    </rPh>
    <phoneticPr fontId="11"/>
  </si>
  <si>
    <t>申請日</t>
    <rPh sb="0" eb="2">
      <t>シンセイ</t>
    </rPh>
    <rPh sb="2" eb="3">
      <t>ビ</t>
    </rPh>
    <phoneticPr fontId="1"/>
  </si>
  <si>
    <t>住所</t>
    <rPh sb="0" eb="2">
      <t>ジュウショ</t>
    </rPh>
    <phoneticPr fontId="1"/>
  </si>
  <si>
    <t>代表者役職・氏名</t>
    <rPh sb="0" eb="3">
      <t>ダイヒョウシャ</t>
    </rPh>
    <rPh sb="3" eb="5">
      <t>ヤクショク</t>
    </rPh>
    <rPh sb="6" eb="8">
      <t>シメイ</t>
    </rPh>
    <phoneticPr fontId="1"/>
  </si>
  <si>
    <t>担当者名</t>
    <rPh sb="0" eb="4">
      <t>タントウシャメイ</t>
    </rPh>
    <phoneticPr fontId="1"/>
  </si>
  <si>
    <t>実施目的</t>
    <rPh sb="0" eb="2">
      <t>ジッシ</t>
    </rPh>
    <rPh sb="2" eb="4">
      <t>モクテキ</t>
    </rPh>
    <phoneticPr fontId="1"/>
  </si>
  <si>
    <t>事業内容</t>
    <rPh sb="0" eb="2">
      <t>ジギョウ</t>
    </rPh>
    <rPh sb="2" eb="4">
      <t>ナイヨウ</t>
    </rPh>
    <phoneticPr fontId="1"/>
  </si>
  <si>
    <t>事　業　計　画　書</t>
    <rPh sb="0" eb="1">
      <t>コト</t>
    </rPh>
    <rPh sb="2" eb="3">
      <t>ギョウ</t>
    </rPh>
    <rPh sb="4" eb="5">
      <t>ケイ</t>
    </rPh>
    <rPh sb="6" eb="7">
      <t>ガ</t>
    </rPh>
    <rPh sb="8" eb="9">
      <t>ショ</t>
    </rPh>
    <phoneticPr fontId="1"/>
  </si>
  <si>
    <t>①事業名</t>
    <rPh sb="1" eb="3">
      <t>ジギョウ</t>
    </rPh>
    <rPh sb="3" eb="4">
      <t>メイ</t>
    </rPh>
    <phoneticPr fontId="1"/>
  </si>
  <si>
    <t>②実施目的</t>
    <rPh sb="1" eb="3">
      <t>ジッシ</t>
    </rPh>
    <rPh sb="3" eb="5">
      <t>モクテキ</t>
    </rPh>
    <phoneticPr fontId="1"/>
  </si>
  <si>
    <t>③事業内容</t>
    <rPh sb="1" eb="3">
      <t>ジギョウ</t>
    </rPh>
    <rPh sb="3" eb="5">
      <t>ナイヨウ</t>
    </rPh>
    <phoneticPr fontId="1"/>
  </si>
  <si>
    <t>④事業を実施することにより期待される効果</t>
    <rPh sb="1" eb="3">
      <t>ジギョウ</t>
    </rPh>
    <rPh sb="4" eb="6">
      <t>ジッシ</t>
    </rPh>
    <rPh sb="13" eb="15">
      <t>キタイ</t>
    </rPh>
    <rPh sb="18" eb="20">
      <t>コウカ</t>
    </rPh>
    <phoneticPr fontId="1"/>
  </si>
  <si>
    <t>※太枠内のみ記載し、受付印の欄には何も記載しないでください。</t>
    <rPh sb="1" eb="3">
      <t>フトワク</t>
    </rPh>
    <rPh sb="3" eb="4">
      <t>ナイ</t>
    </rPh>
    <rPh sb="6" eb="8">
      <t>キサイ</t>
    </rPh>
    <rPh sb="10" eb="13">
      <t>ウケツケイン</t>
    </rPh>
    <rPh sb="14" eb="15">
      <t>ラン</t>
    </rPh>
    <rPh sb="17" eb="18">
      <t>ナニ</t>
    </rPh>
    <rPh sb="19" eb="21">
      <t>キサイ</t>
    </rPh>
    <phoneticPr fontId="1"/>
  </si>
  <si>
    <t>※以上の書類がすべて揃っていることを確認の上、申請してください。</t>
    <rPh sb="1" eb="3">
      <t>イジョウ</t>
    </rPh>
    <rPh sb="4" eb="6">
      <t>ショルイ</t>
    </rPh>
    <rPh sb="10" eb="11">
      <t>ソロ</t>
    </rPh>
    <rPh sb="18" eb="20">
      <t>カクニン</t>
    </rPh>
    <rPh sb="21" eb="22">
      <t>ウエ</t>
    </rPh>
    <rPh sb="23" eb="25">
      <t>シンセイ</t>
    </rPh>
    <phoneticPr fontId="1"/>
  </si>
  <si>
    <t>事業計画書</t>
    <rPh sb="0" eb="2">
      <t>ジギョウ</t>
    </rPh>
    <rPh sb="2" eb="5">
      <t>ケイカクショ</t>
    </rPh>
    <phoneticPr fontId="1"/>
  </si>
  <si>
    <t>チェック欄</t>
    <rPh sb="4" eb="5">
      <t>ラン</t>
    </rPh>
    <phoneticPr fontId="1"/>
  </si>
  <si>
    <t>提出書類チェックリスト</t>
    <rPh sb="0" eb="2">
      <t>テイシュツ</t>
    </rPh>
    <rPh sb="2" eb="4">
      <t>ショルイ</t>
    </rPh>
    <phoneticPr fontId="1"/>
  </si>
  <si>
    <t>連絡先</t>
    <rPh sb="0" eb="3">
      <t>レンラクサキ</t>
    </rPh>
    <phoneticPr fontId="1"/>
  </si>
  <si>
    <t>書類提出者の氏名</t>
    <rPh sb="0" eb="2">
      <t>ショルイ</t>
    </rPh>
    <rPh sb="2" eb="5">
      <t>テイシュツシャ</t>
    </rPh>
    <rPh sb="6" eb="8">
      <t>シメイ</t>
    </rPh>
    <phoneticPr fontId="1"/>
  </si>
  <si>
    <t>受付印</t>
    <rPh sb="0" eb="3">
      <t>ウケツケイン</t>
    </rPh>
    <phoneticPr fontId="1"/>
  </si>
  <si>
    <t>旅行名称</t>
    <rPh sb="0" eb="2">
      <t>リョコウ</t>
    </rPh>
    <rPh sb="2" eb="4">
      <t>メイショウ</t>
    </rPh>
    <phoneticPr fontId="1"/>
  </si>
  <si>
    <t>入力用シート（黄色セルの部分に入力ください。）</t>
    <rPh sb="0" eb="2">
      <t>ニュウリョク</t>
    </rPh>
    <rPh sb="2" eb="3">
      <t>ヨウ</t>
    </rPh>
    <rPh sb="7" eb="9">
      <t>キイロ</t>
    </rPh>
    <rPh sb="12" eb="14">
      <t>ブブン</t>
    </rPh>
    <rPh sb="15" eb="17">
      <t>ニュウリョク</t>
    </rPh>
    <phoneticPr fontId="1"/>
  </si>
  <si>
    <t>※大型化、増車の別を入力</t>
    <rPh sb="1" eb="4">
      <t>オオガタカ</t>
    </rPh>
    <rPh sb="5" eb="7">
      <t>ゾウシャ</t>
    </rPh>
    <rPh sb="8" eb="9">
      <t>ベツ</t>
    </rPh>
    <rPh sb="10" eb="12">
      <t>ニュウリョク</t>
    </rPh>
    <phoneticPr fontId="1"/>
  </si>
  <si>
    <t>事業を実施することにより
期待される効果</t>
    <rPh sb="0" eb="2">
      <t>ジギョウ</t>
    </rPh>
    <rPh sb="3" eb="5">
      <t>ジッシ</t>
    </rPh>
    <rPh sb="13" eb="15">
      <t>キタイ</t>
    </rPh>
    <rPh sb="18" eb="20">
      <t>コウカ</t>
    </rPh>
    <phoneticPr fontId="1"/>
  </si>
  <si>
    <t>貸切バス利用料計算</t>
    <rPh sb="0" eb="2">
      <t>カシキリ</t>
    </rPh>
    <rPh sb="4" eb="7">
      <t>リヨウリョウ</t>
    </rPh>
    <rPh sb="7" eb="9">
      <t>ケイサン</t>
    </rPh>
    <phoneticPr fontId="1"/>
  </si>
  <si>
    <t>■増車前</t>
    <rPh sb="1" eb="3">
      <t>ゾウシャ</t>
    </rPh>
    <rPh sb="3" eb="4">
      <t>マエ</t>
    </rPh>
    <phoneticPr fontId="1"/>
  </si>
  <si>
    <t>　一般社団法人徳島県バス協会会長　殿</t>
    <rPh sb="1" eb="3">
      <t>イッパン</t>
    </rPh>
    <rPh sb="3" eb="7">
      <t>シャダンホウジン</t>
    </rPh>
    <rPh sb="7" eb="10">
      <t>トクシマケン</t>
    </rPh>
    <rPh sb="12" eb="14">
      <t>キョウカイ</t>
    </rPh>
    <rPh sb="14" eb="16">
      <t>カイチョウ</t>
    </rPh>
    <rPh sb="17" eb="18">
      <t>ドノ</t>
    </rPh>
    <phoneticPr fontId="1"/>
  </si>
  <si>
    <t>名称</t>
    <rPh sb="0" eb="2">
      <t>メイショウ</t>
    </rPh>
    <phoneticPr fontId="1"/>
  </si>
  <si>
    <t>　１　事業名</t>
    <rPh sb="3" eb="5">
      <t>ジギョウ</t>
    </rPh>
    <rPh sb="5" eb="6">
      <t>メイ</t>
    </rPh>
    <phoneticPr fontId="1"/>
  </si>
  <si>
    <t>　２　交付申請額</t>
    <rPh sb="3" eb="5">
      <t>コウフ</t>
    </rPh>
    <rPh sb="5" eb="7">
      <t>シンセイ</t>
    </rPh>
    <rPh sb="7" eb="8">
      <t>ガク</t>
    </rPh>
    <phoneticPr fontId="1"/>
  </si>
  <si>
    <t>　３　関係書類</t>
    <rPh sb="3" eb="5">
      <t>カンケイ</t>
    </rPh>
    <rPh sb="5" eb="7">
      <t>ショルイ</t>
    </rPh>
    <phoneticPr fontId="1"/>
  </si>
  <si>
    <t>　　（１）事業計画書</t>
    <rPh sb="5" eb="7">
      <t>ジギョウ</t>
    </rPh>
    <rPh sb="7" eb="10">
      <t>ケイカクショ</t>
    </rPh>
    <phoneticPr fontId="1"/>
  </si>
  <si>
    <t>　　（２）収支予算（見込）書</t>
    <rPh sb="5" eb="7">
      <t>シュウシ</t>
    </rPh>
    <rPh sb="7" eb="9">
      <t>ヨサン</t>
    </rPh>
    <rPh sb="10" eb="12">
      <t>ミコ</t>
    </rPh>
    <rPh sb="13" eb="14">
      <t>ショ</t>
    </rPh>
    <phoneticPr fontId="1"/>
  </si>
  <si>
    <t>　　（３）収支予算（見込）計算書</t>
    <rPh sb="5" eb="7">
      <t>シュウシ</t>
    </rPh>
    <rPh sb="7" eb="9">
      <t>ヨサン</t>
    </rPh>
    <rPh sb="10" eb="12">
      <t>ミコミ</t>
    </rPh>
    <rPh sb="13" eb="16">
      <t>ケイサンショ</t>
    </rPh>
    <phoneticPr fontId="1"/>
  </si>
  <si>
    <t>　　（４）助成金所要額調書</t>
    <rPh sb="5" eb="8">
      <t>ジョセイキン</t>
    </rPh>
    <rPh sb="8" eb="11">
      <t>ショヨウガク</t>
    </rPh>
    <rPh sb="11" eb="13">
      <t>チョウショ</t>
    </rPh>
    <phoneticPr fontId="1"/>
  </si>
  <si>
    <t>助成金所要額調書</t>
    <rPh sb="0" eb="3">
      <t>ジョセイキン</t>
    </rPh>
    <rPh sb="3" eb="6">
      <t>ショヨウガク</t>
    </rPh>
    <rPh sb="6" eb="8">
      <t>チョウショ</t>
    </rPh>
    <phoneticPr fontId="11"/>
  </si>
  <si>
    <t>交付基本額</t>
    <rPh sb="0" eb="2">
      <t>コウフ</t>
    </rPh>
    <rPh sb="2" eb="5">
      <t>キホンガク</t>
    </rPh>
    <phoneticPr fontId="11"/>
  </si>
  <si>
    <t>※交付基本額Ｅ欄には差引額Ｃ欄と対象経費支出(予定)額Ｄ欄とを比較し、少ない額を記入すること。</t>
    <rPh sb="1" eb="3">
      <t>コウフ</t>
    </rPh>
    <rPh sb="3" eb="6">
      <t>キホンガク</t>
    </rPh>
    <rPh sb="7" eb="8">
      <t>ラン</t>
    </rPh>
    <rPh sb="10" eb="13">
      <t>サシヒキガク</t>
    </rPh>
    <rPh sb="14" eb="15">
      <t>ラン</t>
    </rPh>
    <rPh sb="16" eb="18">
      <t>タイショウ</t>
    </rPh>
    <rPh sb="18" eb="20">
      <t>ケイヒ</t>
    </rPh>
    <rPh sb="20" eb="22">
      <t>シシュツ</t>
    </rPh>
    <rPh sb="23" eb="25">
      <t>ヨテイ</t>
    </rPh>
    <rPh sb="26" eb="27">
      <t>ガク</t>
    </rPh>
    <rPh sb="28" eb="29">
      <t>ラン</t>
    </rPh>
    <rPh sb="31" eb="33">
      <t>ヒカク</t>
    </rPh>
    <rPh sb="35" eb="36">
      <t>スク</t>
    </rPh>
    <rPh sb="38" eb="39">
      <t>ガク</t>
    </rPh>
    <rPh sb="40" eb="42">
      <t>キニュウ</t>
    </rPh>
    <phoneticPr fontId="11"/>
  </si>
  <si>
    <t>交付所要額</t>
    <rPh sb="0" eb="2">
      <t>コウフ</t>
    </rPh>
    <rPh sb="2" eb="5">
      <t>ショヨウガク</t>
    </rPh>
    <phoneticPr fontId="11"/>
  </si>
  <si>
    <t>対象経費</t>
    <rPh sb="0" eb="2">
      <t>タイショウ</t>
    </rPh>
    <rPh sb="2" eb="4">
      <t>ケイヒ</t>
    </rPh>
    <phoneticPr fontId="11"/>
  </si>
  <si>
    <t>誓約書</t>
    <rPh sb="0" eb="3">
      <t>セイヤクショ</t>
    </rPh>
    <phoneticPr fontId="1"/>
  </si>
  <si>
    <t>助成金所要額調書</t>
    <rPh sb="0" eb="3">
      <t>ジョセイキン</t>
    </rPh>
    <rPh sb="3" eb="6">
      <t>ショヨウガク</t>
    </rPh>
    <rPh sb="6" eb="8">
      <t>チョウショ</t>
    </rPh>
    <phoneticPr fontId="1"/>
  </si>
  <si>
    <t>収支予算（見込）計算書</t>
    <rPh sb="0" eb="2">
      <t>シュウシ</t>
    </rPh>
    <rPh sb="2" eb="4">
      <t>ヨサン</t>
    </rPh>
    <rPh sb="5" eb="7">
      <t>ミコミ</t>
    </rPh>
    <rPh sb="8" eb="11">
      <t>ケイサンショ</t>
    </rPh>
    <phoneticPr fontId="1"/>
  </si>
  <si>
    <t>誓　　　約　　　書</t>
    <rPh sb="0" eb="1">
      <t>チカイ</t>
    </rPh>
    <rPh sb="4" eb="5">
      <t>ヤク</t>
    </rPh>
    <rPh sb="8" eb="9">
      <t>ショ</t>
    </rPh>
    <phoneticPr fontId="1"/>
  </si>
  <si>
    <t>　当社は，助成金の申請要件を全て満たしています。</t>
    <rPh sb="5" eb="8">
      <t>ジョセイキン</t>
    </rPh>
    <phoneticPr fontId="1"/>
  </si>
  <si>
    <t>　自己又は自社もしくは自社の役員等が，次のいずれにも該当する者ではありません。また，次に掲げる者がその経営に実質的に関与している法人その他の団体又は個人ではありません。
(1)暴力団，暴力団員，暴力団準構成員，暴力団関係企業
(2)総会屋，社会運動等標ぼうゴロまたは特殊知能暴力集団等
(3)暴力団員でなくなってから５年を経過していない者
(4)その他前各号に準ずる者</t>
    <phoneticPr fontId="1"/>
  </si>
  <si>
    <t>　当社（個人である場合私）は，自らまたは第三者を利用して次の各号のいずれの行為も行いません。
(1)暴力的な要求行為
(2)法的な責任を超えた不当な要求行為
(3)取引に関し，脅迫的な言動をし，または暴力を用いる行為
(4)風説を流布し，偽計または威力を用いて相手方の信用を毀損し，又は相手方の業務を妨害する行為</t>
    <phoneticPr fontId="1"/>
  </si>
  <si>
    <t>　この助成金と重複して，各府省が実施する国庫負担（補助）制度による補助金の交付または県，市町村からの同種の補助金等を受けていません。</t>
    <rPh sb="3" eb="5">
      <t>ジョセイ</t>
    </rPh>
    <phoneticPr fontId="1"/>
  </si>
  <si>
    <t>　徳島県バス協会から検査・報告・是正のための措置の求めがあった場合には，これに応じます。</t>
    <rPh sb="1" eb="4">
      <t>トクシマケン</t>
    </rPh>
    <rPh sb="6" eb="8">
      <t>キョウカイ</t>
    </rPh>
    <phoneticPr fontId="1"/>
  </si>
  <si>
    <t>　補助対象となっている物品の調達や公示の見積書作成・契約に際し，不正はありません。取得財産や経理等関係書類については，適切に整備保管・管理します。</t>
    <phoneticPr fontId="1"/>
  </si>
  <si>
    <t>第１号様式</t>
    <rPh sb="0" eb="1">
      <t>ダイ</t>
    </rPh>
    <rPh sb="2" eb="3">
      <t>ゴウ</t>
    </rPh>
    <rPh sb="3" eb="5">
      <t>ヨウシキ</t>
    </rPh>
    <phoneticPr fontId="1"/>
  </si>
  <si>
    <t>　徳島県新型コロナウイルス感染症の感染拡大防止に関する条例を遵守します。</t>
    <rPh sb="1" eb="4">
      <t>トクシマケン</t>
    </rPh>
    <rPh sb="4" eb="6">
      <t>シンガタ</t>
    </rPh>
    <rPh sb="13" eb="16">
      <t>カンセンショウ</t>
    </rPh>
    <rPh sb="17" eb="19">
      <t>カンセン</t>
    </rPh>
    <rPh sb="19" eb="21">
      <t>カクダイ</t>
    </rPh>
    <rPh sb="21" eb="23">
      <t>ボウシ</t>
    </rPh>
    <rPh sb="24" eb="25">
      <t>カン</t>
    </rPh>
    <rPh sb="27" eb="29">
      <t>ジョウレイ</t>
    </rPh>
    <rPh sb="30" eb="32">
      <t>ジュンシュ</t>
    </rPh>
    <phoneticPr fontId="1"/>
  </si>
  <si>
    <t>貸切バス助成金</t>
    <rPh sb="0" eb="2">
      <t>カシキリ</t>
    </rPh>
    <rPh sb="4" eb="7">
      <t>ジョセイキン</t>
    </rPh>
    <phoneticPr fontId="1"/>
  </si>
  <si>
    <t>　　（５）誓約書</t>
    <rPh sb="5" eb="8">
      <t>セイヤクショ</t>
    </rPh>
    <phoneticPr fontId="1"/>
  </si>
  <si>
    <t>貸切バス利用料(基本）</t>
    <rPh sb="0" eb="2">
      <t>カシキリ</t>
    </rPh>
    <rPh sb="4" eb="7">
      <t>リヨウリョウ</t>
    </rPh>
    <rPh sb="8" eb="10">
      <t>キホン</t>
    </rPh>
    <phoneticPr fontId="1"/>
  </si>
  <si>
    <t>貸切バス利用料(増車）</t>
    <rPh sb="0" eb="2">
      <t>カシキリ</t>
    </rPh>
    <rPh sb="4" eb="7">
      <t>リヨウリョウ</t>
    </rPh>
    <rPh sb="8" eb="10">
      <t>ゾウシャ</t>
    </rPh>
    <phoneticPr fontId="1"/>
  </si>
  <si>
    <t>有料道路利用料(基本）</t>
    <rPh sb="0" eb="2">
      <t>ユウリョウ</t>
    </rPh>
    <rPh sb="2" eb="4">
      <t>ドウロ</t>
    </rPh>
    <rPh sb="4" eb="7">
      <t>リヨウリョウ</t>
    </rPh>
    <phoneticPr fontId="1"/>
  </si>
  <si>
    <t>有料道路利用料(増車）</t>
    <rPh sb="0" eb="2">
      <t>ユウリョウ</t>
    </rPh>
    <rPh sb="2" eb="4">
      <t>ドウロ</t>
    </rPh>
    <rPh sb="4" eb="7">
      <t>リヨウリョウ</t>
    </rPh>
    <phoneticPr fontId="1"/>
  </si>
  <si>
    <t>■増車後（自社運行）</t>
    <rPh sb="1" eb="3">
      <t>ゾウシャ</t>
    </rPh>
    <rPh sb="3" eb="4">
      <t>ゴ</t>
    </rPh>
    <rPh sb="5" eb="7">
      <t>ジシャ</t>
    </rPh>
    <rPh sb="7" eb="9">
      <t>ウンコウ</t>
    </rPh>
    <phoneticPr fontId="1"/>
  </si>
  <si>
    <t>■増車後（他社庸車）</t>
    <rPh sb="1" eb="3">
      <t>ゾウシャ</t>
    </rPh>
    <rPh sb="3" eb="4">
      <t>ゴ</t>
    </rPh>
    <rPh sb="5" eb="9">
      <t>タシャヨウシャ</t>
    </rPh>
    <phoneticPr fontId="1"/>
  </si>
  <si>
    <t>※千円未満は切り捨て。</t>
    <rPh sb="1" eb="3">
      <t>センエン</t>
    </rPh>
    <rPh sb="3" eb="5">
      <t>ミマン</t>
    </rPh>
    <rPh sb="6" eb="7">
      <t>キ</t>
    </rPh>
    <rPh sb="8" eb="9">
      <t>ス</t>
    </rPh>
    <phoneticPr fontId="1"/>
  </si>
  <si>
    <t>有料道路利用料(増車）</t>
    <rPh sb="8" eb="9">
      <t>ゾウ</t>
    </rPh>
    <phoneticPr fontId="1"/>
  </si>
  <si>
    <t>○増車前</t>
    <rPh sb="1" eb="3">
      <t>ゾウシャ</t>
    </rPh>
    <rPh sb="3" eb="4">
      <t>マエ</t>
    </rPh>
    <phoneticPr fontId="1"/>
  </si>
  <si>
    <t>●増車する台数</t>
    <rPh sb="1" eb="3">
      <t>ゾウシャ</t>
    </rPh>
    <rPh sb="5" eb="7">
      <t>ダイスウ</t>
    </rPh>
    <phoneticPr fontId="1"/>
  </si>
  <si>
    <t>他の補助金</t>
    <rPh sb="0" eb="1">
      <t>タ</t>
    </rPh>
    <rPh sb="2" eb="5">
      <t>ホジョキン</t>
    </rPh>
    <phoneticPr fontId="1"/>
  </si>
  <si>
    <t>GoTo</t>
    <phoneticPr fontId="1"/>
  </si>
  <si>
    <t>他自治体</t>
    <rPh sb="0" eb="1">
      <t>タ</t>
    </rPh>
    <rPh sb="1" eb="4">
      <t>ジチタイ</t>
    </rPh>
    <phoneticPr fontId="1"/>
  </si>
  <si>
    <t>貸切バス「スマート利用」応援事業助成金交付申請書（第１号様式）</t>
    <rPh sb="0" eb="2">
      <t>カシキリ</t>
    </rPh>
    <rPh sb="9" eb="11">
      <t>リヨウ</t>
    </rPh>
    <rPh sb="12" eb="14">
      <t>オウエン</t>
    </rPh>
    <rPh sb="14" eb="16">
      <t>ジギョウ</t>
    </rPh>
    <rPh sb="16" eb="19">
      <t>ジョセイキン</t>
    </rPh>
    <rPh sb="19" eb="21">
      <t>コウフ</t>
    </rPh>
    <rPh sb="21" eb="24">
      <t>シンセイショ</t>
    </rPh>
    <rPh sb="25" eb="26">
      <t>ダイ</t>
    </rPh>
    <rPh sb="27" eb="28">
      <t>ゴウ</t>
    </rPh>
    <rPh sb="28" eb="30">
      <t>ヨウシキ</t>
    </rPh>
    <phoneticPr fontId="1"/>
  </si>
  <si>
    <t>貸切バス「スマート利用」応援事業助成金交付申請書</t>
    <rPh sb="0" eb="2">
      <t>カシキリ</t>
    </rPh>
    <rPh sb="9" eb="11">
      <t>リヨウ</t>
    </rPh>
    <rPh sb="12" eb="14">
      <t>オウエン</t>
    </rPh>
    <rPh sb="14" eb="16">
      <t>ジギョウ</t>
    </rPh>
    <rPh sb="16" eb="19">
      <t>ジョセイキン</t>
    </rPh>
    <rPh sb="19" eb="21">
      <t>コウフ</t>
    </rPh>
    <rPh sb="21" eb="24">
      <t>シンセイショ</t>
    </rPh>
    <phoneticPr fontId="1"/>
  </si>
  <si>
    <t>　助成金の交付を受けたいので，貸切バス「スマート利用」応援事業実施要綱第５条の規定に基づき，関係書類を添えて申請します。</t>
    <rPh sb="1" eb="4">
      <t>ジョセイキン</t>
    </rPh>
    <rPh sb="5" eb="7">
      <t>コウフ</t>
    </rPh>
    <rPh sb="8" eb="9">
      <t>ウ</t>
    </rPh>
    <rPh sb="15" eb="17">
      <t>カシキリ</t>
    </rPh>
    <rPh sb="24" eb="26">
      <t>リヨウ</t>
    </rPh>
    <rPh sb="27" eb="29">
      <t>オウエン</t>
    </rPh>
    <rPh sb="29" eb="31">
      <t>ジギョウ</t>
    </rPh>
    <rPh sb="31" eb="33">
      <t>ジッシ</t>
    </rPh>
    <rPh sb="33" eb="35">
      <t>ヨウコウ</t>
    </rPh>
    <rPh sb="35" eb="36">
      <t>ダイ</t>
    </rPh>
    <rPh sb="37" eb="38">
      <t>ジョウ</t>
    </rPh>
    <rPh sb="39" eb="41">
      <t>キテイ</t>
    </rPh>
    <rPh sb="42" eb="43">
      <t>モト</t>
    </rPh>
    <rPh sb="46" eb="48">
      <t>カンケイ</t>
    </rPh>
    <rPh sb="48" eb="50">
      <t>ショルイ</t>
    </rPh>
    <rPh sb="51" eb="52">
      <t>ソ</t>
    </rPh>
    <rPh sb="54" eb="56">
      <t>シンセイ</t>
    </rPh>
    <phoneticPr fontId="1"/>
  </si>
  <si>
    <t>　私は，貸切バス「スマート利用」応援事業助成金の申請を行うにあたり，次の内容について，すべて誓約します。
　この誓約書の内容と事実が反することが判明した場合には，当該事業に関して一般社団法人徳島県バス協会が行う一切の措置に対して異議の申し立てを行いません。</t>
    <rPh sb="1" eb="2">
      <t>ワタシ</t>
    </rPh>
    <rPh sb="4" eb="6">
      <t>カシキリ</t>
    </rPh>
    <rPh sb="13" eb="15">
      <t>リヨウ</t>
    </rPh>
    <rPh sb="16" eb="18">
      <t>オウエン</t>
    </rPh>
    <rPh sb="18" eb="20">
      <t>ジギョウ</t>
    </rPh>
    <rPh sb="20" eb="23">
      <t>ジョセイキン</t>
    </rPh>
    <rPh sb="24" eb="26">
      <t>シンセイ</t>
    </rPh>
    <rPh sb="27" eb="28">
      <t>オコナ</t>
    </rPh>
    <rPh sb="34" eb="35">
      <t>ツギ</t>
    </rPh>
    <rPh sb="36" eb="38">
      <t>ナイヨウ</t>
    </rPh>
    <rPh sb="46" eb="48">
      <t>セイヤク</t>
    </rPh>
    <rPh sb="56" eb="59">
      <t>セイヤクショ</t>
    </rPh>
    <rPh sb="60" eb="62">
      <t>ナイヨウ</t>
    </rPh>
    <rPh sb="63" eb="65">
      <t>ジジツ</t>
    </rPh>
    <rPh sb="66" eb="67">
      <t>ハン</t>
    </rPh>
    <rPh sb="72" eb="74">
      <t>ハンメイ</t>
    </rPh>
    <rPh sb="76" eb="78">
      <t>バアイ</t>
    </rPh>
    <rPh sb="81" eb="83">
      <t>トウガイ</t>
    </rPh>
    <rPh sb="83" eb="85">
      <t>ジギョウ</t>
    </rPh>
    <rPh sb="86" eb="87">
      <t>カン</t>
    </rPh>
    <rPh sb="89" eb="91">
      <t>イッパン</t>
    </rPh>
    <rPh sb="91" eb="95">
      <t>シャダンホウジン</t>
    </rPh>
    <rPh sb="95" eb="98">
      <t>トクシマケン</t>
    </rPh>
    <rPh sb="100" eb="102">
      <t>キョウカイ</t>
    </rPh>
    <rPh sb="103" eb="104">
      <t>オコナ</t>
    </rPh>
    <rPh sb="105" eb="107">
      <t>イッサイ</t>
    </rPh>
    <rPh sb="108" eb="110">
      <t>ソチ</t>
    </rPh>
    <rPh sb="111" eb="112">
      <t>タイ</t>
    </rPh>
    <rPh sb="114" eb="116">
      <t>イギ</t>
    </rPh>
    <rPh sb="117" eb="118">
      <t>モウ</t>
    </rPh>
    <rPh sb="119" eb="120">
      <t>タ</t>
    </rPh>
    <rPh sb="122" eb="123">
      <t>オコナ</t>
    </rPh>
    <phoneticPr fontId="1"/>
  </si>
  <si>
    <t>増車</t>
    <rPh sb="0" eb="1">
      <t>ゾウ</t>
    </rPh>
    <rPh sb="1" eb="2">
      <t>クルマ</t>
    </rPh>
    <phoneticPr fontId="1"/>
  </si>
  <si>
    <t>　申請内容に虚偽が判明した場合は，助成金の返還に応じます。</t>
    <rPh sb="17" eb="20">
      <t>ジョセイキン</t>
    </rPh>
    <phoneticPr fontId="1"/>
  </si>
  <si>
    <t>※税抜き金額を入力</t>
    <rPh sb="1" eb="2">
      <t>ゼイ</t>
    </rPh>
    <rPh sb="2" eb="3">
      <t>ヌ</t>
    </rPh>
    <rPh sb="4" eb="6">
      <t>キンガク</t>
    </rPh>
    <rPh sb="7" eb="9">
      <t>ニュウリョク</t>
    </rPh>
    <phoneticPr fontId="1"/>
  </si>
  <si>
    <t>※2日以上の旅行の場合は、単価×日数の金額を入力
　税抜き金額を入力</t>
    <rPh sb="2" eb="3">
      <t>ニチ</t>
    </rPh>
    <rPh sb="3" eb="5">
      <t>イジョウ</t>
    </rPh>
    <rPh sb="6" eb="8">
      <t>リョコウ</t>
    </rPh>
    <rPh sb="9" eb="11">
      <t>バアイ</t>
    </rPh>
    <rPh sb="13" eb="15">
      <t>タンカ</t>
    </rPh>
    <rPh sb="16" eb="18">
      <t>ニッスウ</t>
    </rPh>
    <rPh sb="19" eb="21">
      <t>キンガク</t>
    </rPh>
    <rPh sb="22" eb="24">
      <t>ニュウリョク</t>
    </rPh>
    <rPh sb="26" eb="27">
      <t>ゼイ</t>
    </rPh>
    <rPh sb="27" eb="28">
      <t>ヌ</t>
    </rPh>
    <rPh sb="29" eb="31">
      <t>キンガク</t>
    </rPh>
    <rPh sb="32" eb="34">
      <t>ニュウリョク</t>
    </rPh>
    <phoneticPr fontId="1"/>
  </si>
  <si>
    <t>※増車する台数（他社に庸車する台数）
２社以上は対応していません</t>
    <rPh sb="1" eb="3">
      <t>ゾウシャ</t>
    </rPh>
    <rPh sb="5" eb="7">
      <t>ダイスウ</t>
    </rPh>
    <rPh sb="8" eb="10">
      <t>タシャ</t>
    </rPh>
    <rPh sb="11" eb="13">
      <t>ヨウシャ</t>
    </rPh>
    <rPh sb="15" eb="17">
      <t>ダイスウ</t>
    </rPh>
    <rPh sb="20" eb="21">
      <t>シャ</t>
    </rPh>
    <rPh sb="21" eb="23">
      <t>イジョウ</t>
    </rPh>
    <rPh sb="24" eb="26">
      <t>タイオウ</t>
    </rPh>
    <phoneticPr fontId="1"/>
  </si>
  <si>
    <t>※増車する台数
（２営業所以上の場合には、対応できていません。）</t>
    <rPh sb="1" eb="3">
      <t>ゾウシャ</t>
    </rPh>
    <rPh sb="5" eb="7">
      <t>ダイスウ</t>
    </rPh>
    <phoneticPr fontId="1"/>
  </si>
  <si>
    <t>助成金所要額調書（合計）</t>
    <rPh sb="0" eb="3">
      <t>ジョセイキン</t>
    </rPh>
    <rPh sb="3" eb="6">
      <t>ショヨウガク</t>
    </rPh>
    <rPh sb="6" eb="8">
      <t>チョウショ</t>
    </rPh>
    <rPh sb="9" eb="11">
      <t>ゴウケイ</t>
    </rPh>
    <phoneticPr fontId="11"/>
  </si>
  <si>
    <t>収支予算（見込）書（合計）</t>
    <rPh sb="0" eb="2">
      <t>シュウシ</t>
    </rPh>
    <rPh sb="2" eb="4">
      <t>ヨサン</t>
    </rPh>
    <rPh sb="5" eb="7">
      <t>ミコ</t>
    </rPh>
    <rPh sb="8" eb="9">
      <t>ショ</t>
    </rPh>
    <rPh sb="10" eb="12">
      <t>ゴウケイ</t>
    </rPh>
    <phoneticPr fontId="1"/>
  </si>
  <si>
    <t>※千円未満は切り捨て。</t>
  </si>
  <si>
    <t>ガイド</t>
    <phoneticPr fontId="1"/>
  </si>
  <si>
    <t>ガイド</t>
    <phoneticPr fontId="1"/>
  </si>
  <si>
    <t>ドライバー経費</t>
    <rPh sb="5" eb="7">
      <t>ケイヒ</t>
    </rPh>
    <phoneticPr fontId="1"/>
  </si>
  <si>
    <t>ドライバー</t>
    <phoneticPr fontId="1"/>
  </si>
  <si>
    <t>ドライバー</t>
    <phoneticPr fontId="1"/>
  </si>
  <si>
    <t>ドライバー</t>
    <phoneticPr fontId="1"/>
  </si>
  <si>
    <t>参加予定人数</t>
    <rPh sb="0" eb="2">
      <t>サンカ</t>
    </rPh>
    <rPh sb="2" eb="4">
      <t>ヨテイ</t>
    </rPh>
    <rPh sb="4" eb="6">
      <t>ニンズウ</t>
    </rPh>
    <phoneticPr fontId="1"/>
  </si>
  <si>
    <t>参加予定人数</t>
    <rPh sb="0" eb="2">
      <t>サンカ</t>
    </rPh>
    <rPh sb="2" eb="4">
      <t>ヨテイ</t>
    </rPh>
    <rPh sb="4" eb="6">
      <t>ニンズウ</t>
    </rPh>
    <phoneticPr fontId="1"/>
  </si>
  <si>
    <t>正座席数（増車前）</t>
    <rPh sb="0" eb="1">
      <t>セイ</t>
    </rPh>
    <rPh sb="1" eb="4">
      <t>ザセキスウ</t>
    </rPh>
    <rPh sb="5" eb="7">
      <t>ゾウシャ</t>
    </rPh>
    <rPh sb="7" eb="8">
      <t>マエ</t>
    </rPh>
    <phoneticPr fontId="1"/>
  </si>
  <si>
    <t>正座席数（増車前）</t>
    <rPh sb="0" eb="1">
      <t>セイ</t>
    </rPh>
    <rPh sb="1" eb="4">
      <t>ザセキスウ</t>
    </rPh>
    <rPh sb="5" eb="7">
      <t>ゾウシャ</t>
    </rPh>
    <rPh sb="7" eb="8">
      <t>マエ</t>
    </rPh>
    <phoneticPr fontId="1"/>
  </si>
  <si>
    <t>駐車料金（基本）</t>
    <rPh sb="0" eb="2">
      <t>チュウシャ</t>
    </rPh>
    <rPh sb="2" eb="4">
      <t>リョウキン</t>
    </rPh>
    <rPh sb="5" eb="7">
      <t>キホン</t>
    </rPh>
    <phoneticPr fontId="1"/>
  </si>
  <si>
    <t>駐車料金（増車）</t>
    <rPh sb="0" eb="2">
      <t>チュウシャ</t>
    </rPh>
    <rPh sb="2" eb="4">
      <t>リョウキン</t>
    </rPh>
    <rPh sb="5" eb="7">
      <t>ゾウシャ</t>
    </rPh>
    <phoneticPr fontId="1"/>
  </si>
  <si>
    <t>ドライバー経費（基本）</t>
    <rPh sb="5" eb="7">
      <t>ケイヒ</t>
    </rPh>
    <rPh sb="8" eb="10">
      <t>キホン</t>
    </rPh>
    <phoneticPr fontId="1"/>
  </si>
  <si>
    <t>ドライバー経費（増車）</t>
    <rPh sb="5" eb="7">
      <t>ケイヒ</t>
    </rPh>
    <rPh sb="8" eb="10">
      <t>ゾウシャ</t>
    </rPh>
    <phoneticPr fontId="1"/>
  </si>
  <si>
    <t>貸切バス利用料金</t>
    <rPh sb="0" eb="2">
      <t>カシキリ</t>
    </rPh>
    <rPh sb="4" eb="8">
      <t>リヨウリョウキン</t>
    </rPh>
    <phoneticPr fontId="1"/>
  </si>
  <si>
    <t>航送料金</t>
    <rPh sb="0" eb="4">
      <t>コウソウリョウキン</t>
    </rPh>
    <phoneticPr fontId="1"/>
  </si>
  <si>
    <t>添乗員に係る経費</t>
    <rPh sb="0" eb="3">
      <t>テンジョウイン</t>
    </rPh>
    <rPh sb="4" eb="5">
      <t>カカ</t>
    </rPh>
    <rPh sb="6" eb="8">
      <t>ケイヒ</t>
    </rPh>
    <phoneticPr fontId="1"/>
  </si>
  <si>
    <t>ガイドに係る経費</t>
    <rPh sb="4" eb="5">
      <t>カカ</t>
    </rPh>
    <rPh sb="6" eb="8">
      <t>ケイヒ</t>
    </rPh>
    <phoneticPr fontId="1"/>
  </si>
  <si>
    <t>航送料金(基本)</t>
    <rPh sb="0" eb="4">
      <t>コウソウリョウキン</t>
    </rPh>
    <rPh sb="5" eb="7">
      <t>キホン</t>
    </rPh>
    <phoneticPr fontId="1"/>
  </si>
  <si>
    <t>航送料金(増車)</t>
    <rPh sb="0" eb="4">
      <t>コウソウリョウキン</t>
    </rPh>
    <rPh sb="5" eb="7">
      <t>ゾウシャ</t>
    </rPh>
    <phoneticPr fontId="1"/>
  </si>
  <si>
    <t>添乗員に係る経費（基本）</t>
    <rPh sb="0" eb="3">
      <t>テンジョウイン</t>
    </rPh>
    <rPh sb="4" eb="5">
      <t>カカ</t>
    </rPh>
    <rPh sb="6" eb="8">
      <t>ケイヒ</t>
    </rPh>
    <rPh sb="9" eb="11">
      <t>キホン</t>
    </rPh>
    <phoneticPr fontId="1"/>
  </si>
  <si>
    <t>添乗員に係る経費（増車）</t>
    <rPh sb="0" eb="3">
      <t>テンジョウイン</t>
    </rPh>
    <rPh sb="4" eb="5">
      <t>カカ</t>
    </rPh>
    <rPh sb="6" eb="8">
      <t>ケイヒ</t>
    </rPh>
    <rPh sb="9" eb="11">
      <t>ゾウシャ</t>
    </rPh>
    <phoneticPr fontId="1"/>
  </si>
  <si>
    <t>ガイドに係る経費（基本）</t>
    <rPh sb="4" eb="5">
      <t>カカ</t>
    </rPh>
    <rPh sb="6" eb="8">
      <t>ケイヒ</t>
    </rPh>
    <rPh sb="9" eb="11">
      <t>キホン</t>
    </rPh>
    <phoneticPr fontId="1"/>
  </si>
  <si>
    <t>ガイドに係る経費（増車）</t>
    <rPh sb="4" eb="5">
      <t>カカ</t>
    </rPh>
    <rPh sb="6" eb="8">
      <t>ケイヒ</t>
    </rPh>
    <rPh sb="9" eb="11">
      <t>ゾウシャ</t>
    </rPh>
    <phoneticPr fontId="1"/>
  </si>
  <si>
    <t>氏名</t>
    <rPh sb="0" eb="2">
      <t>シメイ</t>
    </rPh>
    <phoneticPr fontId="1"/>
  </si>
  <si>
    <t>　4　担当者の氏名、連絡先</t>
    <rPh sb="3" eb="6">
      <t>タントウシャ</t>
    </rPh>
    <rPh sb="7" eb="9">
      <t>シメイ</t>
    </rPh>
    <rPh sb="10" eb="13">
      <t>レンラクサキ</t>
    </rPh>
    <phoneticPr fontId="1"/>
  </si>
  <si>
    <t>　　　担当者の氏名、連絡先</t>
    <rPh sb="3" eb="6">
      <t>タントウシャ</t>
    </rPh>
    <rPh sb="7" eb="9">
      <t>シメイ</t>
    </rPh>
    <rPh sb="10" eb="13">
      <t>レンラクサキ</t>
    </rPh>
    <phoneticPr fontId="1"/>
  </si>
  <si>
    <t>募集型商品：運送引受書（増車前），パンフレット，または，ホームページ掲載の印刷
受注型商品：運送引受書（増車前），行程表</t>
    <rPh sb="6" eb="8">
      <t>ウンソウ</t>
    </rPh>
    <rPh sb="8" eb="11">
      <t>ヒキウケショ</t>
    </rPh>
    <rPh sb="12" eb="15">
      <t>ゾウシャマエ</t>
    </rPh>
    <rPh sb="46" eb="48">
      <t>ウンソウ</t>
    </rPh>
    <rPh sb="48" eb="51">
      <t>ヒキウケショ</t>
    </rPh>
    <rPh sb="52" eb="55">
      <t>ゾウシャマエ</t>
    </rPh>
    <phoneticPr fontId="1"/>
  </si>
  <si>
    <t>　　（６）募集型商品：運送引受書（増車前），パンフレット，または，ホームページ掲載の印刷</t>
    <rPh sb="5" eb="7">
      <t>ボシュウ</t>
    </rPh>
    <rPh sb="7" eb="8">
      <t>ガタ</t>
    </rPh>
    <rPh sb="8" eb="10">
      <t>ショウヒン</t>
    </rPh>
    <rPh sb="11" eb="13">
      <t>ウンソウ</t>
    </rPh>
    <rPh sb="13" eb="16">
      <t>ヒキウケショ</t>
    </rPh>
    <rPh sb="17" eb="20">
      <t>ゾウシャマエ</t>
    </rPh>
    <rPh sb="39" eb="41">
      <t>ケイサイ</t>
    </rPh>
    <rPh sb="42" eb="44">
      <t>インサツ</t>
    </rPh>
    <phoneticPr fontId="1"/>
  </si>
  <si>
    <t>　　　　 受注型商品：運送引受書（増車前），行程表</t>
    <rPh sb="5" eb="7">
      <t>ジュチュウ</t>
    </rPh>
    <rPh sb="7" eb="8">
      <t>ガタ</t>
    </rPh>
    <rPh sb="8" eb="10">
      <t>ショウヒン</t>
    </rPh>
    <rPh sb="11" eb="13">
      <t>ウンソウ</t>
    </rPh>
    <rPh sb="13" eb="16">
      <t>ヒキウケショ</t>
    </rPh>
    <rPh sb="17" eb="20">
      <t>ゾウシャマエ</t>
    </rPh>
    <rPh sb="22" eb="25">
      <t>コウテイヒョウ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</si>
</sst>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quot;円&quot;"/>
    <numFmt numFmtId="179" formatCode="#,###&quot;㎞&quot;"/>
    <numFmt numFmtId="180" formatCode="#,##0&quot;台&quot;"/>
    <numFmt numFmtId="181" formatCode="#,##0&quot;円&quot;"/>
    <numFmt numFmtId="182" formatCode="&quot;　　　金&quot;#,##0&quot;円&quot;"/>
    <numFmt numFmtId="183" formatCode="[$-411]ggge&quot;年&quot;m&quot;月&quot;d&quot;日&quot;;@"/>
  </numFmts>
  <fonts count="28">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9"/>
      <color theme="1"/>
      <name val="MSPゴシック"/>
      <family val="2"/>
      <charset val="128"/>
    </font>
    <font>
      <sz val="12"/>
      <color theme="1"/>
      <name val="MSPゴシック"/>
      <family val="2"/>
      <charset val="128"/>
    </font>
    <font>
      <sz val="6"/>
      <name val="MSPゴシック"/>
      <family val="2"/>
      <charset val="128"/>
    </font>
    <font>
      <sz val="12"/>
      <color theme="1"/>
      <name val="MSPゴシック"/>
      <family val="3"/>
      <charset val="128"/>
    </font>
    <font>
      <sz val="9"/>
      <color theme="1"/>
      <name val="MSPゴシック"/>
      <family val="3"/>
      <charset val="128"/>
    </font>
    <font>
      <sz val="16"/>
      <color theme="1"/>
      <name val="ＭＳ Ｐゴシック"/>
      <family val="2"/>
      <charset val="128"/>
      <scheme val="minor"/>
    </font>
    <font>
      <sz val="16"/>
      <color theme="1"/>
      <name val="ＭＳ Ｐゴシック"/>
      <family val="3"/>
      <charset val="128"/>
      <scheme val="minor"/>
    </font>
    <font>
      <u/>
      <sz val="14"/>
      <color theme="1"/>
      <name val="ＭＳ Ｐゴシック"/>
      <family val="2"/>
      <charset val="128"/>
      <scheme val="minor"/>
    </font>
    <font>
      <b/>
      <sz val="20"/>
      <color theme="1"/>
      <name val="ＭＳ Ｐゴシック"/>
      <family val="3"/>
      <charset val="128"/>
      <scheme val="minor"/>
    </font>
    <font>
      <b/>
      <sz val="18"/>
      <color rgb="FFFF0000"/>
      <name val="ＭＳ Ｐゴシック"/>
      <family val="3"/>
      <charset val="128"/>
      <scheme val="minor"/>
    </font>
    <font>
      <b/>
      <sz val="16"/>
      <name val="ＭＳ Ｐゴシック"/>
      <family val="3"/>
      <charset val="128"/>
      <scheme val="minor"/>
    </font>
    <font>
      <b/>
      <sz val="16"/>
      <color rgb="FFFF0000"/>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11"/>
      <name val="ＭＳ Ｐゴシック"/>
      <family val="2"/>
      <charset val="128"/>
      <scheme val="minor"/>
    </font>
    <font>
      <sz val="12"/>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rgb="FFCCFFCC"/>
        <bgColor indexed="64"/>
      </patternFill>
    </fill>
    <fill>
      <patternFill patternType="solid">
        <fgColor rgb="FFCCFFF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top/>
      <bottom/>
      <diagonal/>
    </border>
    <border>
      <left style="thin">
        <color indexed="64"/>
      </left>
      <right style="medium">
        <color rgb="FFFF0000"/>
      </right>
      <top/>
      <bottom style="medium">
        <color rgb="FFFF0000"/>
      </bottom>
      <diagonal/>
    </border>
    <border>
      <left style="thin">
        <color indexed="64"/>
      </left>
      <right style="medium">
        <color rgb="FFFF0000"/>
      </right>
      <top style="thin">
        <color indexed="64"/>
      </top>
      <bottom/>
      <diagonal/>
    </border>
    <border>
      <left style="medium">
        <color rgb="FFFF0000"/>
      </left>
      <right style="thin">
        <color indexed="64"/>
      </right>
      <top/>
      <bottom style="medium">
        <color rgb="FFFF0000"/>
      </bottom>
      <diagonal/>
    </border>
    <border>
      <left style="thin">
        <color indexed="64"/>
      </left>
      <right style="thin">
        <color indexed="64"/>
      </right>
      <top/>
      <bottom style="medium">
        <color rgb="FFFF0000"/>
      </bottom>
      <diagonal/>
    </border>
  </borders>
  <cellStyleXfs count="4">
    <xf numFmtId="0" fontId="0" fillId="0" borderId="0">
      <alignment vertical="center"/>
    </xf>
    <xf numFmtId="0" fontId="9" fillId="0" borderId="0">
      <alignment vertical="center"/>
    </xf>
    <xf numFmtId="38" fontId="9" fillId="0" borderId="0" applyFont="0" applyFill="0" applyBorder="0" applyAlignment="0" applyProtection="0">
      <alignment vertical="center"/>
    </xf>
    <xf numFmtId="38" fontId="21" fillId="0" borderId="0" applyFont="0" applyFill="0" applyBorder="0" applyAlignment="0" applyProtection="0">
      <alignment vertical="center"/>
    </xf>
  </cellStyleXfs>
  <cellXfs count="246">
    <xf numFmtId="0" fontId="0" fillId="0" borderId="0" xfId="0">
      <alignment vertical="center"/>
    </xf>
    <xf numFmtId="0" fontId="0" fillId="0" borderId="0" xfId="0" applyFill="1" applyBorder="1">
      <alignment vertical="center"/>
    </xf>
    <xf numFmtId="0" fontId="2"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178" fontId="5" fillId="0" borderId="0" xfId="0" applyNumberFormat="1" applyFont="1" applyFill="1" applyBorder="1" applyAlignment="1">
      <alignment vertical="center"/>
    </xf>
    <xf numFmtId="3" fontId="4" fillId="0" borderId="8" xfId="0" applyNumberFormat="1" applyFont="1" applyFill="1" applyBorder="1">
      <alignment vertical="center"/>
    </xf>
    <xf numFmtId="0" fontId="0" fillId="0" borderId="0" xfId="0" applyFill="1">
      <alignment vertical="center"/>
    </xf>
    <xf numFmtId="0" fontId="3" fillId="0" borderId="0" xfId="0" applyFont="1" applyFill="1">
      <alignment vertical="center"/>
    </xf>
    <xf numFmtId="0" fontId="6" fillId="0" borderId="0" xfId="0" applyFont="1" applyFill="1" applyAlignment="1">
      <alignment vertical="center"/>
    </xf>
    <xf numFmtId="0" fontId="4" fillId="0" borderId="7" xfId="0" applyFont="1" applyFill="1" applyBorder="1">
      <alignment vertical="center"/>
    </xf>
    <xf numFmtId="0" fontId="4" fillId="0" borderId="8" xfId="0" applyFont="1" applyFill="1" applyBorder="1">
      <alignment vertical="center"/>
    </xf>
    <xf numFmtId="0" fontId="0" fillId="0" borderId="9" xfId="0" applyFill="1" applyBorder="1">
      <alignment vertical="center"/>
    </xf>
    <xf numFmtId="0" fontId="4" fillId="0" borderId="3" xfId="0" applyFont="1" applyFill="1" applyBorder="1">
      <alignment vertical="center"/>
    </xf>
    <xf numFmtId="0" fontId="4" fillId="0" borderId="1" xfId="0" applyFont="1" applyFill="1" applyBorder="1">
      <alignment vertical="center"/>
    </xf>
    <xf numFmtId="3" fontId="4" fillId="0" borderId="1" xfId="0" applyNumberFormat="1" applyFont="1" applyFill="1" applyBorder="1">
      <alignment vertical="center"/>
    </xf>
    <xf numFmtId="0" fontId="0" fillId="0" borderId="4" xfId="0" applyFill="1" applyBorder="1">
      <alignment vertical="center"/>
    </xf>
    <xf numFmtId="0" fontId="4" fillId="0" borderId="1" xfId="0" applyFont="1" applyFill="1" applyBorder="1" applyAlignment="1">
      <alignment horizontal="center" vertical="center"/>
    </xf>
    <xf numFmtId="0" fontId="0" fillId="0" borderId="15" xfId="0" applyFill="1" applyBorder="1">
      <alignment vertical="center"/>
    </xf>
    <xf numFmtId="3" fontId="4" fillId="0" borderId="16" xfId="0" applyNumberFormat="1" applyFont="1" applyFill="1" applyBorder="1">
      <alignment vertical="center"/>
    </xf>
    <xf numFmtId="0" fontId="0" fillId="0" borderId="6" xfId="0"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176" fontId="4" fillId="0" borderId="0" xfId="0" applyNumberFormat="1" applyFont="1" applyFill="1" applyBorder="1">
      <alignment vertical="center"/>
    </xf>
    <xf numFmtId="0" fontId="5" fillId="0" borderId="0" xfId="0" applyFont="1" applyFill="1" applyBorder="1" applyAlignment="1">
      <alignment horizontal="right" vertical="center"/>
    </xf>
    <xf numFmtId="179"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177" fontId="4" fillId="0" borderId="1" xfId="0" applyNumberFormat="1" applyFont="1" applyFill="1" applyBorder="1">
      <alignment vertical="center"/>
    </xf>
    <xf numFmtId="176" fontId="4" fillId="0" borderId="1" xfId="0" applyNumberFormat="1" applyFont="1" applyFill="1" applyBorder="1">
      <alignment vertical="center"/>
    </xf>
    <xf numFmtId="177" fontId="4" fillId="0" borderId="16" xfId="0" applyNumberFormat="1" applyFont="1" applyFill="1" applyBorder="1">
      <alignment vertical="center"/>
    </xf>
    <xf numFmtId="176" fontId="4" fillId="0" borderId="16" xfId="0" applyNumberFormat="1" applyFont="1" applyFill="1" applyBorder="1">
      <alignment vertical="center"/>
    </xf>
    <xf numFmtId="0" fontId="0" fillId="0" borderId="1" xfId="0" applyBorder="1">
      <alignment vertical="center"/>
    </xf>
    <xf numFmtId="0" fontId="0" fillId="0" borderId="1" xfId="0" applyBorder="1" applyAlignment="1">
      <alignment horizontal="center" vertical="center"/>
    </xf>
    <xf numFmtId="0" fontId="7" fillId="0" borderId="0" xfId="0" applyFont="1">
      <alignment vertical="center"/>
    </xf>
    <xf numFmtId="0" fontId="2" fillId="0" borderId="1" xfId="0" applyFont="1" applyFill="1" applyBorder="1" applyAlignment="1">
      <alignment horizontal="center" vertical="center"/>
    </xf>
    <xf numFmtId="3" fontId="4" fillId="0" borderId="1" xfId="0" applyNumberFormat="1" applyFont="1" applyFill="1" applyBorder="1" applyAlignment="1">
      <alignment horizontal="right" vertical="center"/>
    </xf>
    <xf numFmtId="3" fontId="4" fillId="0" borderId="16" xfId="0" applyNumberFormat="1" applyFont="1" applyFill="1" applyBorder="1" applyAlignment="1">
      <alignment horizontal="right" vertical="center"/>
    </xf>
    <xf numFmtId="0" fontId="0" fillId="0" borderId="4" xfId="0" applyFill="1" applyBorder="1" applyAlignment="1">
      <alignment vertical="center" shrinkToFit="1"/>
    </xf>
    <xf numFmtId="0" fontId="0" fillId="0" borderId="0" xfId="0" applyAlignment="1">
      <alignment horizontal="center" vertical="center"/>
    </xf>
    <xf numFmtId="3" fontId="0" fillId="0" borderId="0" xfId="0" applyNumberFormat="1">
      <alignment vertical="center"/>
    </xf>
    <xf numFmtId="3" fontId="0" fillId="0" borderId="1" xfId="0" applyNumberFormat="1" applyBorder="1">
      <alignment vertical="center"/>
    </xf>
    <xf numFmtId="0" fontId="9" fillId="0" borderId="0" xfId="1">
      <alignment vertical="center"/>
    </xf>
    <xf numFmtId="0" fontId="10" fillId="0" borderId="26" xfId="1" applyFont="1" applyBorder="1" applyAlignment="1">
      <alignment horizontal="center" vertical="center"/>
    </xf>
    <xf numFmtId="0" fontId="12" fillId="0" borderId="26" xfId="1" applyFont="1" applyBorder="1" applyAlignment="1">
      <alignment horizontal="center" vertical="center"/>
    </xf>
    <xf numFmtId="0" fontId="13" fillId="0" borderId="26" xfId="1" applyFont="1" applyBorder="1" applyAlignment="1">
      <alignment horizontal="center" vertical="center"/>
    </xf>
    <xf numFmtId="0" fontId="9" fillId="0" borderId="28" xfId="1" applyBorder="1" applyAlignment="1">
      <alignment horizontal="center" vertical="center"/>
    </xf>
    <xf numFmtId="0" fontId="9" fillId="0" borderId="21" xfId="1" applyBorder="1" applyAlignment="1">
      <alignment horizontal="center" vertical="center" wrapText="1"/>
    </xf>
    <xf numFmtId="0" fontId="9" fillId="0" borderId="21" xfId="1" applyBorder="1" applyAlignment="1">
      <alignment horizontal="center" vertical="center"/>
    </xf>
    <xf numFmtId="0" fontId="9" fillId="0" borderId="22" xfId="1" applyBorder="1" applyAlignment="1">
      <alignment horizontal="center" vertical="center"/>
    </xf>
    <xf numFmtId="0" fontId="9" fillId="0" borderId="0" xfId="1" applyAlignment="1">
      <alignment horizontal="center" vertical="center"/>
    </xf>
    <xf numFmtId="0" fontId="9" fillId="0" borderId="29" xfId="1" applyBorder="1" applyAlignment="1">
      <alignment horizontal="center" vertical="center"/>
    </xf>
    <xf numFmtId="0" fontId="9" fillId="0" borderId="0" xfId="1" applyBorder="1" applyAlignment="1">
      <alignment horizontal="center" vertical="center"/>
    </xf>
    <xf numFmtId="0" fontId="9" fillId="0" borderId="24" xfId="1" applyBorder="1" applyAlignment="1">
      <alignment horizontal="center" vertical="center"/>
    </xf>
    <xf numFmtId="0" fontId="9" fillId="0" borderId="8" xfId="1" applyBorder="1" applyAlignment="1">
      <alignment horizontal="center" vertical="center"/>
    </xf>
    <xf numFmtId="0" fontId="9" fillId="0" borderId="26" xfId="1" applyBorder="1" applyAlignment="1">
      <alignment horizontal="center" vertical="center"/>
    </xf>
    <xf numFmtId="0" fontId="9" fillId="0" borderId="27" xfId="1" applyBorder="1" applyAlignment="1">
      <alignment horizontal="center" vertical="center"/>
    </xf>
    <xf numFmtId="0" fontId="9" fillId="0" borderId="1" xfId="1" applyBorder="1" applyAlignment="1">
      <alignment vertical="center" wrapText="1"/>
    </xf>
    <xf numFmtId="38" fontId="0" fillId="0" borderId="1" xfId="2" applyFont="1" applyBorder="1">
      <alignment vertical="center"/>
    </xf>
    <xf numFmtId="0" fontId="9" fillId="0" borderId="1" xfId="1" applyBorder="1">
      <alignment vertical="center"/>
    </xf>
    <xf numFmtId="0" fontId="9" fillId="0" borderId="1" xfId="1" applyBorder="1" applyAlignment="1">
      <alignment horizontal="center" vertical="center"/>
    </xf>
    <xf numFmtId="0" fontId="16" fillId="0" borderId="0" xfId="0" applyFont="1">
      <alignment vertical="center"/>
    </xf>
    <xf numFmtId="0" fontId="0" fillId="0" borderId="6" xfId="0" applyBorder="1">
      <alignment vertical="center"/>
    </xf>
    <xf numFmtId="0" fontId="0" fillId="0" borderId="31" xfId="0" applyFill="1" applyBorder="1" applyAlignment="1">
      <alignment horizontal="center" vertical="center"/>
    </xf>
    <xf numFmtId="0" fontId="0" fillId="0" borderId="15" xfId="0" applyBorder="1">
      <alignment vertical="center"/>
    </xf>
    <xf numFmtId="0" fontId="0" fillId="0" borderId="32" xfId="0" applyFill="1" applyBorder="1" applyAlignment="1">
      <alignment horizontal="center" vertical="center"/>
    </xf>
    <xf numFmtId="0" fontId="0" fillId="0" borderId="4" xfId="0" applyBorder="1">
      <alignment vertical="center"/>
    </xf>
    <xf numFmtId="0" fontId="0" fillId="0" borderId="3" xfId="0" applyFill="1" applyBorder="1" applyAlignment="1">
      <alignment horizontal="center" vertical="center"/>
    </xf>
    <xf numFmtId="0" fontId="0" fillId="0" borderId="3" xfId="0" applyBorder="1" applyAlignment="1">
      <alignment horizontal="center" vertical="center"/>
    </xf>
    <xf numFmtId="0" fontId="0" fillId="2" borderId="4" xfId="0" applyFill="1" applyBorder="1" applyAlignment="1">
      <alignment horizontal="center" vertical="center"/>
    </xf>
    <xf numFmtId="0" fontId="18" fillId="0" borderId="0" xfId="0" applyFont="1">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vertical="center"/>
    </xf>
    <xf numFmtId="183" fontId="2" fillId="0" borderId="0" xfId="0" applyNumberFormat="1" applyFont="1">
      <alignment vertical="center"/>
    </xf>
    <xf numFmtId="0" fontId="4" fillId="0" borderId="14" xfId="0" applyFont="1" applyBorder="1" applyAlignment="1" applyProtection="1">
      <alignment horizontal="center" vertical="center"/>
      <protection locked="0"/>
    </xf>
    <xf numFmtId="180" fontId="4" fillId="0" borderId="14" xfId="0" applyNumberFormat="1" applyFont="1" applyBorder="1" applyProtection="1">
      <alignment vertical="center"/>
      <protection locked="0"/>
    </xf>
    <xf numFmtId="181" fontId="4" fillId="0" borderId="14" xfId="0" applyNumberFormat="1" applyFont="1" applyBorder="1" applyProtection="1">
      <alignment vertical="center"/>
      <protection locked="0"/>
    </xf>
    <xf numFmtId="0" fontId="4" fillId="0" borderId="41" xfId="0" applyFont="1" applyBorder="1" applyAlignment="1" applyProtection="1">
      <alignment horizontal="center" vertical="center"/>
      <protection locked="0"/>
    </xf>
    <xf numFmtId="180" fontId="4" fillId="0" borderId="43" xfId="0" applyNumberFormat="1" applyFont="1" applyBorder="1" applyProtection="1">
      <alignment vertical="center"/>
      <protection locked="0"/>
    </xf>
    <xf numFmtId="181" fontId="4" fillId="0" borderId="43" xfId="0" applyNumberFormat="1" applyFont="1" applyBorder="1" applyProtection="1">
      <alignment vertical="center"/>
      <protection locked="0"/>
    </xf>
    <xf numFmtId="181" fontId="4" fillId="0" borderId="46" xfId="0" applyNumberFormat="1" applyFont="1" applyBorder="1" applyProtection="1">
      <alignment vertical="center"/>
      <protection locked="0"/>
    </xf>
    <xf numFmtId="0" fontId="4" fillId="0" borderId="14" xfId="0" applyFont="1" applyBorder="1" applyAlignment="1" applyProtection="1">
      <alignment horizontal="center" vertical="center" shrinkToFit="1"/>
      <protection locked="0"/>
    </xf>
    <xf numFmtId="181" fontId="4" fillId="0" borderId="41" xfId="0" applyNumberFormat="1" applyFont="1" applyBorder="1" applyProtection="1">
      <alignment vertical="center"/>
      <protection locked="0"/>
    </xf>
    <xf numFmtId="0" fontId="4" fillId="0" borderId="43" xfId="0" applyFont="1" applyBorder="1" applyAlignment="1" applyProtection="1">
      <alignment horizontal="center" vertical="center" shrinkToFit="1"/>
      <protection locked="0"/>
    </xf>
    <xf numFmtId="183" fontId="0" fillId="0" borderId="22" xfId="0" applyNumberFormat="1" applyFill="1" applyBorder="1" applyProtection="1">
      <alignment vertical="center"/>
      <protection locked="0"/>
    </xf>
    <xf numFmtId="0" fontId="0" fillId="0" borderId="0" xfId="0" applyAlignment="1">
      <alignment horizontal="center" vertical="center"/>
    </xf>
    <xf numFmtId="38" fontId="4" fillId="0" borderId="8" xfId="3" applyFont="1" applyFill="1" applyBorder="1">
      <alignment vertical="center"/>
    </xf>
    <xf numFmtId="3" fontId="4" fillId="0" borderId="30" xfId="0" applyNumberFormat="1" applyFont="1" applyFill="1" applyBorder="1">
      <alignment vertical="center"/>
    </xf>
    <xf numFmtId="0" fontId="0" fillId="0" borderId="0" xfId="0" applyAlignment="1">
      <alignment horizontal="center" vertical="center"/>
    </xf>
    <xf numFmtId="0" fontId="14" fillId="0" borderId="0" xfId="0" applyFont="1" applyFill="1" applyAlignment="1">
      <alignment vertical="center"/>
    </xf>
    <xf numFmtId="0" fontId="15" fillId="0" borderId="0" xfId="0" applyFont="1" applyFill="1" applyAlignment="1">
      <alignment vertical="center"/>
    </xf>
    <xf numFmtId="0" fontId="22" fillId="0" borderId="7" xfId="0" applyFont="1" applyFill="1" applyBorder="1">
      <alignment vertical="center"/>
    </xf>
    <xf numFmtId="0" fontId="22" fillId="0" borderId="3" xfId="0" applyFont="1" applyFill="1" applyBorder="1">
      <alignment vertical="center"/>
    </xf>
    <xf numFmtId="181" fontId="4" fillId="0" borderId="51" xfId="0" applyNumberFormat="1" applyFont="1" applyBorder="1" applyProtection="1">
      <alignment vertical="center"/>
      <protection locked="0"/>
    </xf>
    <xf numFmtId="181" fontId="4" fillId="0" borderId="52" xfId="0" applyNumberFormat="1" applyFont="1" applyBorder="1" applyProtection="1">
      <alignment vertical="center"/>
      <protection locked="0"/>
    </xf>
    <xf numFmtId="0" fontId="4" fillId="0" borderId="0" xfId="0" applyFont="1" applyFill="1" applyBorder="1" applyAlignment="1">
      <alignment vertical="center"/>
    </xf>
    <xf numFmtId="3" fontId="4" fillId="0" borderId="0" xfId="0" applyNumberFormat="1" applyFont="1" applyFill="1" applyBorder="1">
      <alignment vertical="center"/>
    </xf>
    <xf numFmtId="3" fontId="4" fillId="0" borderId="0" xfId="0" applyNumberFormat="1" applyFont="1" applyFill="1" applyBorder="1" applyAlignment="1">
      <alignment horizontal="right" vertical="center"/>
    </xf>
    <xf numFmtId="0" fontId="0" fillId="0" borderId="0" xfId="0" applyBorder="1">
      <alignment vertical="center"/>
    </xf>
    <xf numFmtId="0" fontId="26" fillId="0" borderId="3" xfId="0" applyFont="1" applyFill="1" applyBorder="1">
      <alignment vertical="center"/>
    </xf>
    <xf numFmtId="0" fontId="26" fillId="0" borderId="1" xfId="0" applyFont="1" applyFill="1" applyBorder="1">
      <alignment vertical="center"/>
    </xf>
    <xf numFmtId="0" fontId="0" fillId="0" borderId="1" xfId="0" applyBorder="1" applyAlignment="1">
      <alignment vertical="center" wrapText="1"/>
    </xf>
    <xf numFmtId="0" fontId="0" fillId="3" borderId="1" xfId="0" applyFill="1" applyBorder="1" applyAlignment="1" applyProtection="1">
      <alignment vertical="center" wrapText="1"/>
      <protection locked="0"/>
    </xf>
    <xf numFmtId="0" fontId="27" fillId="0" borderId="3" xfId="0" applyFont="1" applyFill="1" applyBorder="1">
      <alignment vertical="center"/>
    </xf>
    <xf numFmtId="0" fontId="2" fillId="0" borderId="0" xfId="0" applyFont="1" applyAlignment="1">
      <alignment horizontal="right" vertical="center"/>
    </xf>
    <xf numFmtId="3" fontId="4" fillId="0" borderId="1" xfId="0" applyNumberFormat="1" applyFont="1" applyFill="1" applyBorder="1" applyProtection="1">
      <alignment vertical="center"/>
      <protection locked="0"/>
    </xf>
    <xf numFmtId="0" fontId="0" fillId="3" borderId="1" xfId="0" applyFill="1" applyBorder="1" applyAlignment="1">
      <alignment horizontal="center" vertical="center"/>
    </xf>
    <xf numFmtId="0" fontId="0" fillId="0" borderId="14"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0" fillId="3" borderId="14" xfId="0" applyFill="1" applyBorder="1" applyAlignment="1">
      <alignment horizontal="center" vertical="center"/>
    </xf>
    <xf numFmtId="0" fontId="0" fillId="3" borderId="13" xfId="0" applyFill="1"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0" fillId="3" borderId="20" xfId="0" applyFill="1" applyBorder="1" applyAlignment="1">
      <alignment horizontal="center" vertical="center"/>
    </xf>
    <xf numFmtId="0" fontId="0" fillId="3" borderId="22" xfId="0" applyFill="1" applyBorder="1" applyAlignment="1">
      <alignment horizontal="center" vertical="center"/>
    </xf>
    <xf numFmtId="0" fontId="0" fillId="3" borderId="25" xfId="0" applyFill="1" applyBorder="1" applyAlignment="1">
      <alignment horizontal="center" vertical="center"/>
    </xf>
    <xf numFmtId="0" fontId="0" fillId="3" borderId="27" xfId="0" applyFill="1" applyBorder="1" applyAlignment="1">
      <alignment horizontal="center" vertical="center"/>
    </xf>
    <xf numFmtId="0" fontId="0" fillId="0" borderId="14"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0" fillId="3" borderId="13" xfId="0"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42" xfId="0" applyFont="1" applyFill="1" applyBorder="1" applyAlignment="1">
      <alignment horizontal="center" vertical="center"/>
    </xf>
    <xf numFmtId="0" fontId="19" fillId="0" borderId="1" xfId="0" applyFont="1" applyBorder="1" applyAlignment="1">
      <alignment horizontal="center" vertical="center"/>
    </xf>
    <xf numFmtId="0" fontId="19" fillId="0" borderId="14" xfId="0" applyFont="1" applyBorder="1" applyAlignment="1">
      <alignment horizontal="center"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9" xfId="0" applyFont="1" applyFill="1" applyBorder="1" applyAlignment="1">
      <alignment horizontal="center" vertical="center"/>
    </xf>
    <xf numFmtId="0" fontId="3" fillId="0" borderId="1" xfId="0" applyFont="1" applyBorder="1" applyAlignment="1">
      <alignment horizontal="center" vertical="center"/>
    </xf>
    <xf numFmtId="0" fontId="8" fillId="0" borderId="1" xfId="0" applyFont="1" applyBorder="1" applyAlignment="1">
      <alignment horizontal="center" vertical="center"/>
    </xf>
    <xf numFmtId="0" fontId="8" fillId="0" borderId="29" xfId="0" applyFont="1" applyBorder="1" applyAlignment="1">
      <alignment horizontal="center" vertical="center"/>
    </xf>
    <xf numFmtId="0" fontId="0" fillId="0" borderId="50" xfId="0"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0" fillId="0" borderId="5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0" xfId="0" applyAlignment="1">
      <alignment horizontal="left" vertical="center" wrapText="1"/>
    </xf>
    <xf numFmtId="0" fontId="4" fillId="3" borderId="53" xfId="0" applyFont="1" applyFill="1" applyBorder="1" applyAlignment="1">
      <alignment horizontal="center" vertical="center"/>
    </xf>
    <xf numFmtId="0" fontId="4" fillId="3" borderId="54" xfId="0" applyFont="1"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34" xfId="0" applyBorder="1" applyAlignment="1">
      <alignment horizontal="center" vertical="center"/>
    </xf>
    <xf numFmtId="0" fontId="0" fillId="0" borderId="34" xfId="0" applyBorder="1" applyAlignment="1">
      <alignment vertical="center"/>
    </xf>
    <xf numFmtId="0" fontId="0" fillId="0" borderId="33" xfId="0" applyBorder="1" applyAlignment="1">
      <alignment vertical="center"/>
    </xf>
    <xf numFmtId="0" fontId="17" fillId="0" borderId="23" xfId="0" applyFont="1" applyBorder="1" applyAlignment="1">
      <alignment vertical="center" wrapText="1"/>
    </xf>
    <xf numFmtId="0" fontId="17" fillId="0" borderId="0" xfId="0" applyFont="1" applyAlignment="1">
      <alignment vertical="center"/>
    </xf>
    <xf numFmtId="0" fontId="17" fillId="0" borderId="23" xfId="0" applyFont="1" applyBorder="1" applyAlignment="1">
      <alignment vertical="center"/>
    </xf>
    <xf numFmtId="0" fontId="0" fillId="0" borderId="38" xfId="0" applyBorder="1" applyAlignment="1">
      <alignment horizontal="center" vertical="center"/>
    </xf>
    <xf numFmtId="0" fontId="0" fillId="0" borderId="7" xfId="0" applyBorder="1" applyAlignment="1">
      <alignment horizontal="center" vertical="center"/>
    </xf>
    <xf numFmtId="0" fontId="23" fillId="0" borderId="37" xfId="0" applyFont="1" applyBorder="1" applyAlignment="1">
      <alignment vertical="center"/>
    </xf>
    <xf numFmtId="0" fontId="23" fillId="0" borderId="36" xfId="0" applyFont="1" applyBorder="1" applyAlignment="1">
      <alignment vertical="center"/>
    </xf>
    <xf numFmtId="0" fontId="23" fillId="0" borderId="35" xfId="0" applyFont="1" applyBorder="1" applyAlignment="1">
      <alignment vertical="center"/>
    </xf>
    <xf numFmtId="0" fontId="23" fillId="0" borderId="25" xfId="0" applyFont="1" applyBorder="1" applyAlignment="1">
      <alignment vertical="center"/>
    </xf>
    <xf numFmtId="0" fontId="23" fillId="0" borderId="26" xfId="0" applyFont="1" applyBorder="1" applyAlignment="1">
      <alignment vertical="center"/>
    </xf>
    <xf numFmtId="0" fontId="23" fillId="0" borderId="27" xfId="0" applyFont="1" applyBorder="1" applyAlignment="1">
      <alignment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vertical="center"/>
    </xf>
    <xf numFmtId="0" fontId="0" fillId="0" borderId="2" xfId="0" applyBorder="1" applyAlignment="1">
      <alignment vertical="center"/>
    </xf>
    <xf numFmtId="0" fontId="0" fillId="0" borderId="19" xfId="0" applyBorder="1" applyAlignment="1">
      <alignment vertical="center"/>
    </xf>
    <xf numFmtId="0" fontId="0" fillId="0" borderId="14" xfId="0" applyBorder="1" applyAlignment="1">
      <alignment vertical="center" wrapText="1"/>
    </xf>
    <xf numFmtId="0" fontId="0" fillId="0" borderId="13" xfId="0" applyBorder="1" applyAlignment="1">
      <alignment vertical="center"/>
    </xf>
    <xf numFmtId="0" fontId="0" fillId="0" borderId="30" xfId="0" applyBorder="1" applyAlignment="1">
      <alignment vertical="center" wrapText="1"/>
    </xf>
    <xf numFmtId="0" fontId="0" fillId="0" borderId="0" xfId="0" applyAlignment="1">
      <alignment vertical="center"/>
    </xf>
    <xf numFmtId="182" fontId="2" fillId="0" borderId="0" xfId="0" applyNumberFormat="1" applyFont="1" applyAlignment="1">
      <alignment horizontal="left" vertical="center"/>
    </xf>
    <xf numFmtId="0" fontId="2" fillId="0" borderId="0" xfId="0" applyFont="1" applyAlignment="1">
      <alignment vertical="center" wrapText="1"/>
    </xf>
    <xf numFmtId="0" fontId="22" fillId="0" borderId="0" xfId="0" applyFont="1" applyAlignment="1">
      <alignment vertical="center"/>
    </xf>
    <xf numFmtId="0" fontId="4"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4" fillId="0" borderId="1" xfId="0" applyFont="1" applyBorder="1" applyAlignment="1">
      <alignment vertical="center"/>
    </xf>
    <xf numFmtId="0" fontId="14" fillId="0" borderId="0" xfId="0" applyFont="1" applyAlignment="1">
      <alignment horizontal="center" vertical="center"/>
    </xf>
    <xf numFmtId="0" fontId="15" fillId="0" borderId="0" xfId="0" applyFont="1" applyAlignment="1">
      <alignment horizontal="center" vertical="center"/>
    </xf>
    <xf numFmtId="0" fontId="0" fillId="0" borderId="28"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1" xfId="0" applyBorder="1" applyAlignment="1">
      <alignment vertical="top" wrapText="1"/>
    </xf>
    <xf numFmtId="0" fontId="0" fillId="0" borderId="20" xfId="0" applyBorder="1" applyAlignment="1">
      <alignment horizontal="left" vertical="center"/>
    </xf>
    <xf numFmtId="0" fontId="0" fillId="0" borderId="22" xfId="0" applyBorder="1" applyAlignment="1">
      <alignment horizontal="left" vertical="center"/>
    </xf>
    <xf numFmtId="0" fontId="0" fillId="0" borderId="25" xfId="0" applyBorder="1" applyAlignment="1">
      <alignment horizontal="left" vertical="center"/>
    </xf>
    <xf numFmtId="0" fontId="0" fillId="0" borderId="27" xfId="0" applyBorder="1" applyAlignment="1">
      <alignment horizontal="left" vertical="center"/>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3" fontId="0" fillId="0" borderId="20" xfId="0" applyNumberFormat="1" applyFill="1" applyBorder="1" applyAlignment="1">
      <alignment horizontal="right" vertical="center"/>
    </xf>
    <xf numFmtId="3" fontId="0" fillId="0" borderId="22" xfId="0" applyNumberFormat="1" applyFill="1" applyBorder="1" applyAlignment="1">
      <alignment horizontal="right" vertical="center"/>
    </xf>
    <xf numFmtId="0" fontId="0" fillId="0" borderId="22" xfId="0" applyBorder="1" applyAlignment="1">
      <alignment vertical="center"/>
    </xf>
    <xf numFmtId="0" fontId="0" fillId="0" borderId="23" xfId="0" applyBorder="1" applyAlignment="1">
      <alignment vertical="center"/>
    </xf>
    <xf numFmtId="0" fontId="0" fillId="0" borderId="0" xfId="0" applyBorder="1" applyAlignment="1">
      <alignment vertical="center"/>
    </xf>
    <xf numFmtId="3" fontId="0" fillId="0" borderId="23" xfId="0" applyNumberFormat="1" applyBorder="1" applyAlignment="1">
      <alignment horizontal="right" vertical="center"/>
    </xf>
    <xf numFmtId="3" fontId="0" fillId="0" borderId="24" xfId="0" applyNumberFormat="1" applyBorder="1" applyAlignment="1">
      <alignment horizontal="righ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3" fontId="0" fillId="0" borderId="25" xfId="0" applyNumberFormat="1" applyBorder="1" applyAlignment="1">
      <alignment horizontal="right" vertical="center"/>
    </xf>
    <xf numFmtId="3" fontId="0" fillId="0" borderId="27" xfId="0" applyNumberFormat="1" applyBorder="1" applyAlignment="1">
      <alignment horizontal="right" vertical="center"/>
    </xf>
    <xf numFmtId="0" fontId="0" fillId="0" borderId="27" xfId="0" applyBorder="1" applyAlignment="1">
      <alignment vertical="center"/>
    </xf>
    <xf numFmtId="3" fontId="0" fillId="0" borderId="1" xfId="0" applyNumberFormat="1" applyBorder="1" applyAlignment="1">
      <alignment horizontal="right" vertical="center"/>
    </xf>
    <xf numFmtId="0" fontId="0" fillId="0" borderId="0" xfId="0" applyAlignment="1">
      <alignment horizontal="center" vertical="center"/>
    </xf>
    <xf numFmtId="3" fontId="0" fillId="0" borderId="20" xfId="0" applyNumberFormat="1" applyBorder="1" applyAlignment="1">
      <alignment horizontal="right" vertical="center"/>
    </xf>
    <xf numFmtId="3" fontId="0" fillId="0" borderId="22" xfId="0" applyNumberFormat="1" applyBorder="1" applyAlignment="1">
      <alignment horizontal="right" vertical="center"/>
    </xf>
    <xf numFmtId="3" fontId="25" fillId="0" borderId="23" xfId="0" applyNumberFormat="1" applyFont="1" applyBorder="1" applyAlignment="1">
      <alignment horizontal="right" vertical="center"/>
    </xf>
    <xf numFmtId="3" fontId="25" fillId="0" borderId="24" xfId="0" applyNumberFormat="1" applyFont="1" applyBorder="1" applyAlignment="1">
      <alignment horizontal="right" vertical="center"/>
    </xf>
    <xf numFmtId="0" fontId="10" fillId="0" borderId="0" xfId="1" applyFont="1" applyBorder="1" applyAlignment="1">
      <alignment horizontal="center" vertical="center"/>
    </xf>
    <xf numFmtId="0" fontId="12" fillId="0" borderId="0" xfId="1" applyFont="1" applyBorder="1" applyAlignment="1">
      <alignment horizontal="center" vertical="center"/>
    </xf>
    <xf numFmtId="0" fontId="9" fillId="0" borderId="20" xfId="1" applyBorder="1" applyAlignment="1">
      <alignment horizontal="center" vertical="center" wrapText="1"/>
    </xf>
    <xf numFmtId="0" fontId="9" fillId="0" borderId="23" xfId="1" applyBorder="1" applyAlignment="1">
      <alignment horizontal="center" vertical="center"/>
    </xf>
    <xf numFmtId="0" fontId="9" fillId="0" borderId="25" xfId="1" applyBorder="1" applyAlignment="1">
      <alignment horizontal="center" vertical="center"/>
    </xf>
    <xf numFmtId="0" fontId="6" fillId="0" borderId="0" xfId="0" applyFont="1" applyFill="1" applyAlignment="1">
      <alignment horizontal="center" vertical="center"/>
    </xf>
    <xf numFmtId="0" fontId="4" fillId="0" borderId="5" xfId="0" applyFont="1" applyFill="1" applyBorder="1" applyAlignment="1">
      <alignment vertical="center"/>
    </xf>
    <xf numFmtId="0" fontId="4" fillId="0" borderId="13" xfId="0" applyFont="1" applyFill="1" applyBorder="1" applyAlignment="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14" xfId="0" applyFill="1" applyBorder="1" applyAlignment="1">
      <alignment vertical="center" shrinkToFit="1"/>
    </xf>
    <xf numFmtId="0" fontId="0" fillId="0" borderId="13" xfId="0" applyFill="1" applyBorder="1" applyAlignment="1">
      <alignment vertical="center" shrinkToFit="1"/>
    </xf>
    <xf numFmtId="0" fontId="23" fillId="0" borderId="14" xfId="0" applyFont="1" applyFill="1" applyBorder="1" applyAlignment="1">
      <alignment vertical="center" shrinkToFit="1"/>
    </xf>
    <xf numFmtId="0" fontId="23" fillId="0" borderId="13" xfId="0" applyFont="1" applyFill="1" applyBorder="1" applyAlignment="1">
      <alignment vertical="center" shrinkToFit="1"/>
    </xf>
    <xf numFmtId="183" fontId="2" fillId="0" borderId="0" xfId="0" applyNumberFormat="1" applyFont="1" applyAlignment="1">
      <alignment vertical="center"/>
    </xf>
    <xf numFmtId="0" fontId="2" fillId="0" borderId="1" xfId="0" applyFont="1" applyBorder="1" applyAlignment="1">
      <alignment vertical="center" wrapText="1"/>
    </xf>
    <xf numFmtId="0" fontId="4" fillId="0" borderId="1" xfId="0" applyFont="1" applyBorder="1" applyAlignment="1">
      <alignment vertical="center"/>
    </xf>
    <xf numFmtId="182" fontId="2" fillId="0" borderId="1" xfId="0" applyNumberFormat="1" applyFont="1" applyBorder="1" applyAlignment="1">
      <alignment vertical="center" wrapText="1"/>
    </xf>
    <xf numFmtId="0" fontId="22" fillId="0" borderId="0" xfId="0" applyFont="1" applyAlignment="1">
      <alignment vertical="center" shrinkToFit="1"/>
    </xf>
    <xf numFmtId="0" fontId="4" fillId="0" borderId="0" xfId="0" applyFont="1" applyAlignment="1">
      <alignment vertical="center" shrinkToFit="1"/>
    </xf>
  </cellXfs>
  <cellStyles count="4">
    <cellStyle name="桁区切り" xfId="3" builtinId="6"/>
    <cellStyle name="桁区切り 2" xfId="2" xr:uid="{00000000-0005-0000-0000-000001000000}"/>
    <cellStyle name="標準" xfId="0" builtinId="0"/>
    <cellStyle name="標準 2" xfId="1" xr:uid="{00000000-0005-0000-0000-000003000000}"/>
  </cellStyles>
  <dxfs count="37">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colors>
    <mruColors>
      <color rgb="FFCCFFFF"/>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20"/>
  <sheetViews>
    <sheetView tabSelected="1" zoomScale="85" zoomScaleNormal="85" workbookViewId="0">
      <selection activeCell="M4" sqref="M4"/>
    </sheetView>
  </sheetViews>
  <sheetFormatPr defaultRowHeight="13.5"/>
  <cols>
    <col min="1" max="1" width="9" bestFit="1" customWidth="1"/>
    <col min="2" max="2" width="13.125" customWidth="1"/>
    <col min="3" max="3" width="16.5" customWidth="1"/>
    <col min="5" max="5" width="14.375" customWidth="1"/>
    <col min="6" max="7" width="9.875" customWidth="1"/>
    <col min="8" max="8" width="13.125" bestFit="1" customWidth="1"/>
    <col min="9" max="9" width="20.125" customWidth="1"/>
    <col min="10" max="11" width="9.875" customWidth="1"/>
    <col min="13" max="13" width="15.625" customWidth="1"/>
    <col min="14" max="14" width="16.25" customWidth="1"/>
  </cols>
  <sheetData>
    <row r="1" spans="1:10" ht="21">
      <c r="A1" s="69" t="s">
        <v>77</v>
      </c>
    </row>
    <row r="2" spans="1:10" ht="21">
      <c r="A2" s="33"/>
    </row>
    <row r="3" spans="1:10" ht="38.25" customHeight="1">
      <c r="A3" s="108" t="s">
        <v>57</v>
      </c>
      <c r="B3" s="108"/>
      <c r="C3" s="86"/>
    </row>
    <row r="4" spans="1:10" ht="38.25" customHeight="1">
      <c r="A4" s="108" t="s">
        <v>8</v>
      </c>
      <c r="B4" s="108"/>
      <c r="C4" s="115"/>
      <c r="D4" s="115"/>
      <c r="E4" s="115"/>
      <c r="F4" s="115"/>
      <c r="G4" s="115"/>
      <c r="H4" s="115"/>
      <c r="I4" s="115"/>
    </row>
    <row r="5" spans="1:10" ht="38.25" customHeight="1">
      <c r="A5" s="108" t="s">
        <v>59</v>
      </c>
      <c r="B5" s="108"/>
      <c r="C5" s="115"/>
      <c r="D5" s="115"/>
      <c r="E5" s="115"/>
      <c r="F5" s="115"/>
      <c r="G5" s="115"/>
      <c r="H5" s="115"/>
      <c r="I5" s="115"/>
    </row>
    <row r="6" spans="1:10" ht="38.25" customHeight="1">
      <c r="A6" s="108" t="s">
        <v>58</v>
      </c>
      <c r="B6" s="108"/>
      <c r="C6" s="116"/>
      <c r="D6" s="116"/>
      <c r="E6" s="116"/>
      <c r="F6" s="116"/>
      <c r="G6" s="116"/>
      <c r="H6" s="116"/>
      <c r="I6" s="116"/>
    </row>
    <row r="7" spans="1:10" ht="38.25" customHeight="1">
      <c r="A7" s="118" t="s">
        <v>60</v>
      </c>
      <c r="B7" s="118"/>
      <c r="C7" s="109"/>
      <c r="D7" s="110"/>
      <c r="E7" s="111" t="s">
        <v>73</v>
      </c>
      <c r="F7" s="112"/>
      <c r="G7" s="113"/>
      <c r="H7" s="113"/>
      <c r="I7" s="113"/>
    </row>
    <row r="8" spans="1:10" ht="38.25" customHeight="1">
      <c r="A8" s="118" t="s">
        <v>76</v>
      </c>
      <c r="B8" s="118"/>
      <c r="C8" s="114"/>
      <c r="D8" s="114"/>
      <c r="E8" s="114"/>
      <c r="F8" s="114"/>
      <c r="G8" s="114"/>
      <c r="H8" s="114"/>
      <c r="I8" s="114"/>
    </row>
    <row r="9" spans="1:10" ht="38.25" customHeight="1">
      <c r="A9" s="108" t="s">
        <v>41</v>
      </c>
      <c r="B9" s="108"/>
      <c r="C9" s="113" t="s">
        <v>127</v>
      </c>
      <c r="D9" s="113"/>
      <c r="E9" s="113"/>
      <c r="F9" s="113"/>
      <c r="G9" s="113"/>
      <c r="H9" s="113"/>
      <c r="I9" s="113"/>
      <c r="J9" t="s">
        <v>78</v>
      </c>
    </row>
    <row r="10" spans="1:10" ht="117" customHeight="1">
      <c r="A10" s="108" t="s">
        <v>61</v>
      </c>
      <c r="B10" s="108"/>
      <c r="C10" s="117"/>
      <c r="D10" s="117"/>
      <c r="E10" s="117"/>
      <c r="F10" s="117"/>
      <c r="G10" s="117"/>
      <c r="H10" s="117"/>
      <c r="I10" s="117"/>
    </row>
    <row r="11" spans="1:10" ht="53.25" customHeight="1">
      <c r="A11" s="120" t="s">
        <v>62</v>
      </c>
      <c r="B11" s="121"/>
      <c r="C11" s="104" t="s">
        <v>145</v>
      </c>
      <c r="D11" s="124"/>
      <c r="E11" s="125"/>
      <c r="F11" s="126" t="s">
        <v>142</v>
      </c>
      <c r="G11" s="127"/>
      <c r="H11" s="124"/>
      <c r="I11" s="125"/>
    </row>
    <row r="12" spans="1:10" ht="117" customHeight="1">
      <c r="A12" s="122"/>
      <c r="B12" s="123"/>
      <c r="C12" s="117"/>
      <c r="D12" s="117"/>
      <c r="E12" s="117"/>
      <c r="F12" s="117"/>
      <c r="G12" s="117"/>
      <c r="H12" s="117"/>
      <c r="I12" s="117"/>
    </row>
    <row r="13" spans="1:10" ht="117" customHeight="1">
      <c r="A13" s="119" t="s">
        <v>79</v>
      </c>
      <c r="B13" s="119"/>
      <c r="C13" s="117"/>
      <c r="D13" s="117"/>
      <c r="E13" s="117"/>
      <c r="F13" s="117"/>
      <c r="G13" s="117"/>
      <c r="H13" s="117"/>
      <c r="I13" s="117"/>
    </row>
    <row r="14" spans="1:10" ht="21" customHeight="1"/>
    <row r="15" spans="1:10" ht="21" customHeight="1"/>
    <row r="16" spans="1:10" ht="21" customHeight="1"/>
    <row r="17" ht="21" customHeight="1"/>
    <row r="18" ht="21" customHeight="1"/>
    <row r="19" ht="21" customHeight="1"/>
    <row r="20" ht="21" customHeight="1"/>
  </sheetData>
  <sheetProtection selectLockedCells="1"/>
  <mergeCells count="24">
    <mergeCell ref="C10:I10"/>
    <mergeCell ref="C12:I12"/>
    <mergeCell ref="C13:I13"/>
    <mergeCell ref="C9:I9"/>
    <mergeCell ref="A7:B7"/>
    <mergeCell ref="A9:B9"/>
    <mergeCell ref="A10:B10"/>
    <mergeCell ref="A13:B13"/>
    <mergeCell ref="A8:B8"/>
    <mergeCell ref="A11:B12"/>
    <mergeCell ref="D11:E11"/>
    <mergeCell ref="F11:G11"/>
    <mergeCell ref="H11:I11"/>
    <mergeCell ref="A3:B3"/>
    <mergeCell ref="C7:D7"/>
    <mergeCell ref="E7:F7"/>
    <mergeCell ref="G7:I7"/>
    <mergeCell ref="C8:I8"/>
    <mergeCell ref="A5:B5"/>
    <mergeCell ref="A4:B4"/>
    <mergeCell ref="C4:I4"/>
    <mergeCell ref="C5:I5"/>
    <mergeCell ref="A6:B6"/>
    <mergeCell ref="C6:I6"/>
  </mergeCells>
  <phoneticPr fontId="1"/>
  <conditionalFormatting sqref="C7:C8">
    <cfRule type="containsBlanks" dxfId="36" priority="10">
      <formula>LEN(TRIM(C7))=0</formula>
    </cfRule>
  </conditionalFormatting>
  <conditionalFormatting sqref="G7">
    <cfRule type="containsBlanks" dxfId="35" priority="9">
      <formula>LEN(TRIM(G7))=0</formula>
    </cfRule>
  </conditionalFormatting>
  <conditionalFormatting sqref="C9">
    <cfRule type="containsBlanks" dxfId="34" priority="8">
      <formula>LEN(TRIM(C9))=0</formula>
    </cfRule>
  </conditionalFormatting>
  <conditionalFormatting sqref="C3">
    <cfRule type="containsBlanks" dxfId="33" priority="4">
      <formula>LEN(TRIM(C3))=0</formula>
    </cfRule>
  </conditionalFormatting>
  <conditionalFormatting sqref="C10:I10 C12:I12 C11:D11 F11 H11">
    <cfRule type="containsBlanks" dxfId="32" priority="3">
      <formula>LEN(TRIM(C10))=0</formula>
    </cfRule>
  </conditionalFormatting>
  <conditionalFormatting sqref="C13:I13">
    <cfRule type="containsBlanks" dxfId="31" priority="2">
      <formula>LEN(TRIM(C13))=0</formula>
    </cfRule>
  </conditionalFormatting>
  <conditionalFormatting sqref="C4:I6">
    <cfRule type="containsBlanks" dxfId="30" priority="1">
      <formula>LEN(TRIM(C4))=0</formula>
    </cfRule>
  </conditionalFormatting>
  <pageMargins left="0.7" right="0.7" top="0.75" bottom="0.75" header="0.3" footer="0.3"/>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12"/>
  <sheetViews>
    <sheetView showZeros="0" workbookViewId="0">
      <selection activeCell="J34" sqref="J34"/>
    </sheetView>
  </sheetViews>
  <sheetFormatPr defaultRowHeight="11.25"/>
  <cols>
    <col min="1" max="1" width="3.75" style="41" customWidth="1"/>
    <col min="2" max="2" width="16.625" style="41" customWidth="1"/>
    <col min="3" max="8" width="15.375" style="41" customWidth="1"/>
    <col min="9" max="9" width="2.875" style="41" customWidth="1"/>
    <col min="10" max="16384" width="9" style="41"/>
  </cols>
  <sheetData>
    <row r="1" spans="2:8" ht="14.25">
      <c r="B1" s="224" t="s">
        <v>133</v>
      </c>
      <c r="C1" s="225"/>
      <c r="D1" s="225"/>
      <c r="E1" s="225"/>
      <c r="F1" s="225"/>
      <c r="G1" s="225"/>
      <c r="H1" s="225"/>
    </row>
    <row r="2" spans="2:8" ht="14.25">
      <c r="B2" s="42"/>
      <c r="C2" s="43"/>
      <c r="D2" s="43"/>
      <c r="E2" s="43"/>
      <c r="F2" s="43"/>
      <c r="G2" s="43"/>
      <c r="H2" s="44" t="s">
        <v>42</v>
      </c>
    </row>
    <row r="3" spans="2:8" s="49" customFormat="1" ht="22.5">
      <c r="B3" s="226" t="s">
        <v>43</v>
      </c>
      <c r="C3" s="45" t="s">
        <v>44</v>
      </c>
      <c r="D3" s="46" t="s">
        <v>45</v>
      </c>
      <c r="E3" s="45" t="s">
        <v>46</v>
      </c>
      <c r="F3" s="47" t="s">
        <v>95</v>
      </c>
      <c r="G3" s="45" t="s">
        <v>92</v>
      </c>
      <c r="H3" s="48" t="s">
        <v>94</v>
      </c>
    </row>
    <row r="4" spans="2:8">
      <c r="B4" s="227"/>
      <c r="C4" s="50"/>
      <c r="D4" s="51"/>
      <c r="E4" s="50" t="s">
        <v>47</v>
      </c>
      <c r="F4" s="51" t="s">
        <v>48</v>
      </c>
      <c r="G4" s="50"/>
      <c r="H4" s="52"/>
    </row>
    <row r="5" spans="2:8">
      <c r="B5" s="228"/>
      <c r="C5" s="53" t="s">
        <v>49</v>
      </c>
      <c r="D5" s="54" t="s">
        <v>50</v>
      </c>
      <c r="E5" s="53" t="s">
        <v>51</v>
      </c>
      <c r="F5" s="54" t="s">
        <v>52</v>
      </c>
      <c r="G5" s="53" t="s">
        <v>53</v>
      </c>
      <c r="H5" s="55" t="s">
        <v>54</v>
      </c>
    </row>
    <row r="6" spans="2:8" ht="43.5" customHeight="1">
      <c r="B6" s="56" t="str">
        <f>IF(入力シート①!C9="大型化","３密回避のためのバス大型化事業","３密回避のためのバス増車事業")</f>
        <v>３密回避のためのバス増車事業</v>
      </c>
      <c r="C6" s="57">
        <f>SUM('助成金所要額調書　自社:助成金所要額調書 他社'!C6)</f>
        <v>0</v>
      </c>
      <c r="D6" s="57">
        <f>SUM('助成金所要額調書　自社:助成金所要額調書 他社'!D6)</f>
        <v>0</v>
      </c>
      <c r="E6" s="57">
        <f>C6-D6</f>
        <v>0</v>
      </c>
      <c r="F6" s="57">
        <f>SUM('助成金所要額調書　自社:助成金所要額調書 他社'!F6)</f>
        <v>0</v>
      </c>
      <c r="G6" s="57">
        <f>SUM('助成金所要額調書　自社:助成金所要額調書 他社'!G6)</f>
        <v>0</v>
      </c>
      <c r="H6" s="57">
        <f>ROUNDDOWN(G6,-3)</f>
        <v>0</v>
      </c>
    </row>
    <row r="7" spans="2:8" ht="43.5" customHeight="1">
      <c r="B7" s="56"/>
      <c r="C7" s="57"/>
      <c r="D7" s="57"/>
      <c r="E7" s="57">
        <f t="shared" ref="E7:E8" si="0">C7-D7</f>
        <v>0</v>
      </c>
      <c r="F7" s="57"/>
      <c r="G7" s="57"/>
      <c r="H7" s="57"/>
    </row>
    <row r="8" spans="2:8" ht="43.5" customHeight="1">
      <c r="B8" s="58"/>
      <c r="C8" s="57"/>
      <c r="D8" s="57"/>
      <c r="E8" s="57">
        <f t="shared" si="0"/>
        <v>0</v>
      </c>
      <c r="F8" s="57"/>
      <c r="G8" s="57"/>
      <c r="H8" s="57"/>
    </row>
    <row r="9" spans="2:8" ht="43.5" customHeight="1">
      <c r="B9" s="59" t="s">
        <v>55</v>
      </c>
      <c r="C9" s="57">
        <f>SUM(C6:C8)</f>
        <v>0</v>
      </c>
      <c r="D9" s="57">
        <f t="shared" ref="D9:H9" si="1">SUM(D6:D8)</f>
        <v>0</v>
      </c>
      <c r="E9" s="57">
        <f t="shared" si="1"/>
        <v>0</v>
      </c>
      <c r="F9" s="57">
        <f t="shared" si="1"/>
        <v>0</v>
      </c>
      <c r="G9" s="57">
        <f t="shared" si="1"/>
        <v>0</v>
      </c>
      <c r="H9" s="57">
        <f t="shared" si="1"/>
        <v>0</v>
      </c>
    </row>
    <row r="11" spans="2:8">
      <c r="B11" s="41" t="s">
        <v>93</v>
      </c>
    </row>
    <row r="12" spans="2:8">
      <c r="B12" s="41" t="s">
        <v>56</v>
      </c>
    </row>
  </sheetData>
  <sheetProtection algorithmName="SHA-512" hashValue="kShNnxtBAkX23jjwa7HUSuwR53NhJwRfpzoDFvIfR0IXpul1AjX3SYWWjrybM9y9yaHxYirbUpqCfhSY34mVEA==" saltValue="B4cu2qYrWmb/flPQJCK/FA==" spinCount="100000" sheet="1" selectLockedCells="1" selectUnlockedCells="1"/>
  <mergeCells count="2">
    <mergeCell ref="B1:H1"/>
    <mergeCell ref="B3:B5"/>
  </mergeCells>
  <phoneticPr fontId="1"/>
  <printOptions horizontalCentered="1"/>
  <pageMargins left="0.31496062992125984" right="0.31496062992125984" top="0.74803149606299213" bottom="0.74803149606299213" header="0.31496062992125984" footer="0.31496062992125984"/>
  <pageSetup paperSize="9" scale="12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2"/>
  <sheetViews>
    <sheetView showZeros="0" workbookViewId="0">
      <selection activeCell="J34" sqref="J34"/>
    </sheetView>
  </sheetViews>
  <sheetFormatPr defaultRowHeight="11.25"/>
  <cols>
    <col min="1" max="1" width="3.75" style="41" customWidth="1"/>
    <col min="2" max="2" width="16.625" style="41" customWidth="1"/>
    <col min="3" max="8" width="15.375" style="41" customWidth="1"/>
    <col min="9" max="9" width="2.875" style="41" customWidth="1"/>
    <col min="10" max="16384" width="9" style="41"/>
  </cols>
  <sheetData>
    <row r="1" spans="2:8" ht="14.25">
      <c r="B1" s="224" t="s">
        <v>91</v>
      </c>
      <c r="C1" s="225"/>
      <c r="D1" s="225"/>
      <c r="E1" s="225"/>
      <c r="F1" s="225"/>
      <c r="G1" s="225"/>
      <c r="H1" s="225"/>
    </row>
    <row r="2" spans="2:8" ht="14.25">
      <c r="B2" s="42"/>
      <c r="C2" s="43"/>
      <c r="D2" s="43"/>
      <c r="E2" s="43"/>
      <c r="F2" s="43"/>
      <c r="G2" s="43"/>
      <c r="H2" s="44" t="s">
        <v>42</v>
      </c>
    </row>
    <row r="3" spans="2:8" s="49" customFormat="1" ht="22.5">
      <c r="B3" s="226" t="s">
        <v>43</v>
      </c>
      <c r="C3" s="45" t="s">
        <v>44</v>
      </c>
      <c r="D3" s="46" t="s">
        <v>45</v>
      </c>
      <c r="E3" s="45" t="s">
        <v>46</v>
      </c>
      <c r="F3" s="47" t="s">
        <v>95</v>
      </c>
      <c r="G3" s="45" t="s">
        <v>92</v>
      </c>
      <c r="H3" s="48" t="s">
        <v>94</v>
      </c>
    </row>
    <row r="4" spans="2:8">
      <c r="B4" s="227"/>
      <c r="C4" s="50"/>
      <c r="D4" s="51"/>
      <c r="E4" s="50" t="s">
        <v>47</v>
      </c>
      <c r="F4" s="51" t="s">
        <v>48</v>
      </c>
      <c r="G4" s="50"/>
      <c r="H4" s="52"/>
    </row>
    <row r="5" spans="2:8">
      <c r="B5" s="228"/>
      <c r="C5" s="53" t="s">
        <v>49</v>
      </c>
      <c r="D5" s="54" t="s">
        <v>50</v>
      </c>
      <c r="E5" s="53" t="s">
        <v>51</v>
      </c>
      <c r="F5" s="54" t="s">
        <v>52</v>
      </c>
      <c r="G5" s="53" t="s">
        <v>53</v>
      </c>
      <c r="H5" s="55" t="s">
        <v>54</v>
      </c>
    </row>
    <row r="6" spans="2:8" ht="43.5" customHeight="1">
      <c r="B6" s="56" t="str">
        <f>IF(入力シート①!C9="大型化","３密回避のためのバス大型化事業","３密回避のためのバス増車事業")</f>
        <v>３密回避のためのバス増車事業</v>
      </c>
      <c r="C6" s="57">
        <f>'収支予算（見込）書　自社'!C29:D29</f>
        <v>0</v>
      </c>
      <c r="D6" s="57">
        <f>SUM('収支予算（見込）書　自社'!C9:D13)</f>
        <v>0</v>
      </c>
      <c r="E6" s="57">
        <f>C6-D6</f>
        <v>0</v>
      </c>
      <c r="F6" s="57">
        <f>SUM('収支予算（見込）書　自社'!C5:D7)</f>
        <v>0</v>
      </c>
      <c r="G6" s="57">
        <f>SUM('収支予算（見込）書　自社'!C5:D7)</f>
        <v>0</v>
      </c>
      <c r="H6" s="57">
        <f>ROUNDDOWN(G6,-3)</f>
        <v>0</v>
      </c>
    </row>
    <row r="7" spans="2:8" ht="43.5" customHeight="1">
      <c r="B7" s="56"/>
      <c r="C7" s="57"/>
      <c r="D7" s="57"/>
      <c r="E7" s="57">
        <f t="shared" ref="E7:E8" si="0">C7-D7</f>
        <v>0</v>
      </c>
      <c r="F7" s="57"/>
      <c r="G7" s="57"/>
      <c r="H7" s="57"/>
    </row>
    <row r="8" spans="2:8" ht="43.5" customHeight="1">
      <c r="B8" s="58"/>
      <c r="C8" s="57"/>
      <c r="D8" s="57"/>
      <c r="E8" s="57">
        <f t="shared" si="0"/>
        <v>0</v>
      </c>
      <c r="F8" s="57"/>
      <c r="G8" s="57"/>
      <c r="H8" s="57"/>
    </row>
    <row r="9" spans="2:8" ht="43.5" customHeight="1">
      <c r="B9" s="59" t="s">
        <v>55</v>
      </c>
      <c r="C9" s="57">
        <f>SUM(C6:C8)</f>
        <v>0</v>
      </c>
      <c r="D9" s="57">
        <f t="shared" ref="D9:H9" si="1">SUM(D6:D8)</f>
        <v>0</v>
      </c>
      <c r="E9" s="57">
        <f t="shared" si="1"/>
        <v>0</v>
      </c>
      <c r="F9" s="57">
        <f t="shared" si="1"/>
        <v>0</v>
      </c>
      <c r="G9" s="57">
        <f t="shared" si="1"/>
        <v>0</v>
      </c>
      <c r="H9" s="57">
        <f t="shared" si="1"/>
        <v>0</v>
      </c>
    </row>
    <row r="11" spans="2:8">
      <c r="B11" s="41" t="s">
        <v>93</v>
      </c>
    </row>
    <row r="12" spans="2:8">
      <c r="B12" s="41" t="s">
        <v>56</v>
      </c>
    </row>
  </sheetData>
  <sheetProtection algorithmName="SHA-512" hashValue="3GH+0N81YdysFf23paDam3wH4MmftQ+eOFNbQLpd6e3XE7yfjpKSq5qFdq3vq4HIoq9vraJyVKS6TGJfyVAY3g==" saltValue="0aSUp8Uebwvlr/obciDPjg==" spinCount="100000" sheet="1" selectLockedCells="1" selectUnlockedCells="1"/>
  <mergeCells count="2">
    <mergeCell ref="B1:H1"/>
    <mergeCell ref="B3:B5"/>
  </mergeCells>
  <phoneticPr fontId="1"/>
  <printOptions horizontalCentered="1"/>
  <pageMargins left="0.31496062992125984" right="0.31496062992125984" top="0.74803149606299213" bottom="0.74803149606299213" header="0.31496062992125984" footer="0.31496062992125984"/>
  <pageSetup paperSize="9" scale="12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12"/>
  <sheetViews>
    <sheetView showZeros="0" workbookViewId="0">
      <selection activeCell="J34" sqref="J34"/>
    </sheetView>
  </sheetViews>
  <sheetFormatPr defaultRowHeight="11.25"/>
  <cols>
    <col min="1" max="1" width="3.75" style="41" customWidth="1"/>
    <col min="2" max="2" width="16.625" style="41" customWidth="1"/>
    <col min="3" max="8" width="15.375" style="41" customWidth="1"/>
    <col min="9" max="9" width="2.875" style="41" customWidth="1"/>
    <col min="10" max="16384" width="9" style="41"/>
  </cols>
  <sheetData>
    <row r="1" spans="2:8" ht="14.25">
      <c r="B1" s="224" t="s">
        <v>91</v>
      </c>
      <c r="C1" s="225"/>
      <c r="D1" s="225"/>
      <c r="E1" s="225"/>
      <c r="F1" s="225"/>
      <c r="G1" s="225"/>
      <c r="H1" s="225"/>
    </row>
    <row r="2" spans="2:8" ht="14.25">
      <c r="B2" s="42"/>
      <c r="C2" s="43"/>
      <c r="D2" s="43"/>
      <c r="E2" s="43"/>
      <c r="F2" s="43"/>
      <c r="G2" s="43"/>
      <c r="H2" s="44" t="s">
        <v>42</v>
      </c>
    </row>
    <row r="3" spans="2:8" s="49" customFormat="1" ht="22.5">
      <c r="B3" s="226" t="s">
        <v>43</v>
      </c>
      <c r="C3" s="45" t="s">
        <v>44</v>
      </c>
      <c r="D3" s="46" t="s">
        <v>45</v>
      </c>
      <c r="E3" s="45" t="s">
        <v>46</v>
      </c>
      <c r="F3" s="47" t="s">
        <v>95</v>
      </c>
      <c r="G3" s="45" t="s">
        <v>92</v>
      </c>
      <c r="H3" s="48" t="s">
        <v>94</v>
      </c>
    </row>
    <row r="4" spans="2:8">
      <c r="B4" s="227"/>
      <c r="C4" s="50"/>
      <c r="D4" s="51"/>
      <c r="E4" s="50" t="s">
        <v>47</v>
      </c>
      <c r="F4" s="51" t="s">
        <v>48</v>
      </c>
      <c r="G4" s="50"/>
      <c r="H4" s="52"/>
    </row>
    <row r="5" spans="2:8">
      <c r="B5" s="228"/>
      <c r="C5" s="53" t="s">
        <v>49</v>
      </c>
      <c r="D5" s="54" t="s">
        <v>50</v>
      </c>
      <c r="E5" s="53" t="s">
        <v>51</v>
      </c>
      <c r="F5" s="54" t="s">
        <v>52</v>
      </c>
      <c r="G5" s="53" t="s">
        <v>53</v>
      </c>
      <c r="H5" s="55" t="s">
        <v>54</v>
      </c>
    </row>
    <row r="6" spans="2:8" ht="43.5" customHeight="1">
      <c r="B6" s="56" t="str">
        <f>IF(入力シート①!C9="大型化","３密回避のためのバス大型化事業","３密回避のためのバス増車事業")</f>
        <v>３密回避のためのバス増車事業</v>
      </c>
      <c r="C6" s="57">
        <f>'収支予算（見込）書　他社'!C29:D29</f>
        <v>0</v>
      </c>
      <c r="D6" s="57">
        <f>SUM('収支予算（見込）書　他社'!C9:D13)</f>
        <v>0</v>
      </c>
      <c r="E6" s="57">
        <f>C6-D6</f>
        <v>0</v>
      </c>
      <c r="F6" s="57">
        <f>SUM('収支予算（見込）書　他社'!C5:D7)</f>
        <v>0</v>
      </c>
      <c r="G6" s="57">
        <f>SUM('収支予算（見込）書　他社'!C5:D7)</f>
        <v>0</v>
      </c>
      <c r="H6" s="57">
        <f>ROUNDDOWN(G6,-3)</f>
        <v>0</v>
      </c>
    </row>
    <row r="7" spans="2:8" ht="43.5" customHeight="1">
      <c r="B7" s="56"/>
      <c r="C7" s="57"/>
      <c r="D7" s="57"/>
      <c r="E7" s="57">
        <f t="shared" ref="E7:E8" si="0">C7-D7</f>
        <v>0</v>
      </c>
      <c r="F7" s="57"/>
      <c r="G7" s="57"/>
      <c r="H7" s="57"/>
    </row>
    <row r="8" spans="2:8" ht="43.5" customHeight="1">
      <c r="B8" s="58"/>
      <c r="C8" s="57"/>
      <c r="D8" s="57"/>
      <c r="E8" s="57">
        <f t="shared" si="0"/>
        <v>0</v>
      </c>
      <c r="F8" s="57"/>
      <c r="G8" s="57"/>
      <c r="H8" s="57"/>
    </row>
    <row r="9" spans="2:8" ht="43.5" customHeight="1">
      <c r="B9" s="59" t="s">
        <v>55</v>
      </c>
      <c r="C9" s="57">
        <f>SUM(C6:C8)</f>
        <v>0</v>
      </c>
      <c r="D9" s="57">
        <f t="shared" ref="D9:H9" si="1">SUM(D6:D8)</f>
        <v>0</v>
      </c>
      <c r="E9" s="57">
        <f t="shared" si="1"/>
        <v>0</v>
      </c>
      <c r="F9" s="57">
        <f t="shared" si="1"/>
        <v>0</v>
      </c>
      <c r="G9" s="57">
        <f t="shared" si="1"/>
        <v>0</v>
      </c>
      <c r="H9" s="57">
        <f t="shared" si="1"/>
        <v>0</v>
      </c>
    </row>
    <row r="11" spans="2:8">
      <c r="B11" s="41" t="s">
        <v>93</v>
      </c>
    </row>
    <row r="12" spans="2:8">
      <c r="B12" s="41" t="s">
        <v>56</v>
      </c>
    </row>
  </sheetData>
  <sheetProtection algorithmName="SHA-512" hashValue="+0zMf4238qv/U7yvazePsrJyfnKk1Ib6hX9jbPBeQXgssT91h9aUVcJPfSYBDnRXORDqFNSxBrNHaj8j3/L4zA==" saltValue="isZMzK7IslPc/AhJ5WONxA==" spinCount="100000" sheet="1" selectLockedCells="1" selectUnlockedCells="1"/>
  <mergeCells count="2">
    <mergeCell ref="B1:H1"/>
    <mergeCell ref="B3:B5"/>
  </mergeCells>
  <phoneticPr fontId="1"/>
  <printOptions horizontalCentered="1"/>
  <pageMargins left="0.31496062992125984" right="0.31496062992125984" top="0.74803149606299213" bottom="0.74803149606299213" header="0.31496062992125984" footer="0.31496062992125984"/>
  <pageSetup paperSize="9" scale="12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42"/>
  <sheetViews>
    <sheetView showZeros="0" topLeftCell="A7" workbookViewId="0">
      <selection activeCell="D15" sqref="D15"/>
    </sheetView>
  </sheetViews>
  <sheetFormatPr defaultRowHeight="13.5"/>
  <cols>
    <col min="1" max="1" width="20.625" style="7" bestFit="1" customWidth="1"/>
    <col min="2" max="2" width="13.875" style="7" customWidth="1"/>
    <col min="3" max="3" width="12.5" style="7" customWidth="1"/>
    <col min="4" max="4" width="10.5" style="7" customWidth="1"/>
    <col min="5" max="5" width="12.5" style="7" customWidth="1"/>
    <col min="6" max="6" width="15.625" style="7" customWidth="1"/>
    <col min="7" max="7" width="9" style="7"/>
    <col min="8" max="8" width="13.125" style="7" bestFit="1" customWidth="1"/>
    <col min="9" max="16384" width="9" style="7"/>
  </cols>
  <sheetData>
    <row r="1" spans="1:6" ht="21">
      <c r="A1" s="229" t="s">
        <v>9</v>
      </c>
      <c r="B1" s="229"/>
      <c r="C1" s="229"/>
      <c r="D1" s="229"/>
      <c r="E1" s="229"/>
      <c r="F1" s="229"/>
    </row>
    <row r="3" spans="1:6" ht="17.25">
      <c r="A3" s="8"/>
      <c r="D3" s="34" t="s">
        <v>8</v>
      </c>
      <c r="E3" s="238">
        <f>入力シート①!C4</f>
        <v>0</v>
      </c>
      <c r="F3" s="239"/>
    </row>
    <row r="4" spans="1:6" ht="17.25">
      <c r="A4" s="8"/>
      <c r="D4" s="17" t="s">
        <v>25</v>
      </c>
      <c r="E4" s="236">
        <f>入力シート①!C7</f>
        <v>0</v>
      </c>
      <c r="F4" s="237"/>
    </row>
    <row r="5" spans="1:6" ht="17.25">
      <c r="A5" s="8"/>
      <c r="D5" s="17" t="s">
        <v>15</v>
      </c>
      <c r="E5" s="236">
        <f>入力シート①!C8</f>
        <v>0</v>
      </c>
      <c r="F5" s="237"/>
    </row>
    <row r="6" spans="1:6" ht="18.75" customHeight="1">
      <c r="A6" s="92" t="s">
        <v>81</v>
      </c>
      <c r="B6" s="9"/>
      <c r="C6" s="9"/>
      <c r="D6" s="9"/>
      <c r="E6" s="9"/>
      <c r="F6" s="9"/>
    </row>
    <row r="7" spans="1:6" ht="11.25" customHeight="1" thickBot="1">
      <c r="A7" s="8"/>
    </row>
    <row r="8" spans="1:6" ht="21" customHeight="1" thickBot="1">
      <c r="A8" s="2" t="s">
        <v>0</v>
      </c>
      <c r="B8" s="3" t="s">
        <v>2</v>
      </c>
      <c r="C8" s="3" t="s">
        <v>3</v>
      </c>
      <c r="D8" s="3" t="s">
        <v>4</v>
      </c>
      <c r="E8" s="3" t="s">
        <v>5</v>
      </c>
      <c r="F8" s="4" t="s">
        <v>7</v>
      </c>
    </row>
    <row r="9" spans="1:6" ht="22.5" customHeight="1" thickTop="1">
      <c r="A9" s="10" t="s">
        <v>10</v>
      </c>
      <c r="B9" s="11">
        <f>'入力シート②-自社運行'!C5</f>
        <v>0</v>
      </c>
      <c r="C9" s="6">
        <f>'入力シート②-自社運行'!C7</f>
        <v>0</v>
      </c>
      <c r="D9" s="6">
        <f>'入力シート②-自社運行'!C6</f>
        <v>0</v>
      </c>
      <c r="E9" s="6">
        <f>C9*D9</f>
        <v>0</v>
      </c>
      <c r="F9" s="12"/>
    </row>
    <row r="10" spans="1:6" ht="22.5" customHeight="1">
      <c r="A10" s="13" t="s">
        <v>11</v>
      </c>
      <c r="B10" s="14"/>
      <c r="C10" s="15">
        <f>'入力シート②-自社運行'!C9</f>
        <v>0</v>
      </c>
      <c r="D10" s="15">
        <f>IF('入力シート②-自社運行'!C9=0,0,'入力シート②-自社運行'!C6)</f>
        <v>0</v>
      </c>
      <c r="E10" s="15">
        <f t="shared" ref="E10:E13" si="0">C10*D10</f>
        <v>0</v>
      </c>
      <c r="F10" s="37">
        <f>IF('入力シート②-自社運行'!C10="",0,'入力シート②-自社運行'!C10)</f>
        <v>0</v>
      </c>
    </row>
    <row r="11" spans="1:6" ht="22.5" customHeight="1">
      <c r="A11" s="13" t="s">
        <v>151</v>
      </c>
      <c r="B11" s="14"/>
      <c r="C11" s="15">
        <f>'入力シート②-自社運行'!C11</f>
        <v>0</v>
      </c>
      <c r="D11" s="15">
        <f>IF('入力シート②-自社運行'!C11=0,0,'入力シート②-自社運行'!C6)</f>
        <v>0</v>
      </c>
      <c r="E11" s="15">
        <f t="shared" si="0"/>
        <v>0</v>
      </c>
      <c r="F11" s="37">
        <f>IF('入力シート②-自社運行'!C12="",0,'入力シート②-自社運行'!C12)</f>
        <v>0</v>
      </c>
    </row>
    <row r="12" spans="1:6" ht="22.5" customHeight="1">
      <c r="A12" s="13" t="s">
        <v>1</v>
      </c>
      <c r="B12" s="14"/>
      <c r="C12" s="15">
        <f>'入力シート②-自社運行'!C13</f>
        <v>0</v>
      </c>
      <c r="D12" s="15">
        <f>IF('入力シート②-自社運行'!C13=0,0,'入力シート②-自社運行'!C6)</f>
        <v>0</v>
      </c>
      <c r="E12" s="15">
        <f t="shared" si="0"/>
        <v>0</v>
      </c>
      <c r="F12" s="16"/>
    </row>
    <row r="13" spans="1:6" ht="22.5" customHeight="1">
      <c r="A13" s="13" t="s">
        <v>138</v>
      </c>
      <c r="B13" s="14"/>
      <c r="C13" s="15">
        <f>'入力シート②-自社運行'!C14</f>
        <v>0</v>
      </c>
      <c r="D13" s="15">
        <f>IF('入力シート②-自社運行'!C14=0,0,'入力シート②-自社運行'!C6)</f>
        <v>0</v>
      </c>
      <c r="E13" s="15">
        <f t="shared" si="0"/>
        <v>0</v>
      </c>
      <c r="F13" s="16"/>
    </row>
    <row r="14" spans="1:6" ht="22.5" customHeight="1">
      <c r="A14" s="13" t="s">
        <v>152</v>
      </c>
      <c r="B14" s="14"/>
      <c r="C14" s="15">
        <f>'入力シート②-自社運行'!C15</f>
        <v>0</v>
      </c>
      <c r="D14" s="107">
        <f>IF('入力シート②-自社運行'!C15=0,0,'入力シート②-自社運行'!C6)</f>
        <v>0</v>
      </c>
      <c r="E14" s="15">
        <f>C14*D14</f>
        <v>0</v>
      </c>
      <c r="F14" s="16"/>
    </row>
    <row r="15" spans="1:6" ht="22.5" customHeight="1">
      <c r="A15" s="102" t="s">
        <v>153</v>
      </c>
      <c r="B15" s="14"/>
      <c r="C15" s="15">
        <f>'入力シート②-自社運行'!C16</f>
        <v>0</v>
      </c>
      <c r="D15" s="107">
        <f>IF('入力シート②-自社運行'!C16=0,0,'入力シート②-自社運行'!C6)</f>
        <v>0</v>
      </c>
      <c r="E15" s="15">
        <f>C15*D15</f>
        <v>0</v>
      </c>
      <c r="F15" s="16"/>
    </row>
    <row r="16" spans="1:6" ht="22.5" customHeight="1">
      <c r="A16" s="234" t="s">
        <v>6</v>
      </c>
      <c r="B16" s="235"/>
      <c r="C16" s="235"/>
      <c r="D16" s="17" t="s">
        <v>40</v>
      </c>
      <c r="E16" s="15">
        <f>SUM(E9:E15)</f>
        <v>0</v>
      </c>
      <c r="F16" s="16"/>
    </row>
    <row r="17" spans="1:9" ht="22.5" customHeight="1">
      <c r="A17" s="230" t="s">
        <v>13</v>
      </c>
      <c r="B17" s="231"/>
      <c r="C17" s="15"/>
      <c r="D17" s="35" t="str">
        <f>IF(E17=0,"","一式")</f>
        <v/>
      </c>
      <c r="E17" s="15">
        <f>'入力シート②-自社運行'!C18</f>
        <v>0</v>
      </c>
      <c r="F17" s="18"/>
    </row>
    <row r="18" spans="1:9" ht="22.5" customHeight="1" thickBot="1">
      <c r="A18" s="232" t="s">
        <v>24</v>
      </c>
      <c r="B18" s="233"/>
      <c r="C18" s="19"/>
      <c r="D18" s="36" t="str">
        <f>IF(E18=0,"","一式")</f>
        <v/>
      </c>
      <c r="E18" s="19">
        <f>'入力シート②-自社運行'!C19</f>
        <v>0</v>
      </c>
      <c r="F18" s="20"/>
    </row>
    <row r="19" spans="1:9" ht="14.25" customHeight="1">
      <c r="A19" s="97"/>
      <c r="B19" s="97"/>
      <c r="C19" s="98"/>
      <c r="D19" s="99"/>
      <c r="E19" s="98"/>
      <c r="F19" s="1"/>
    </row>
    <row r="20" spans="1:9" ht="14.25">
      <c r="A20" s="24"/>
      <c r="B20" s="5"/>
      <c r="C20" s="25"/>
      <c r="D20" s="21"/>
      <c r="E20" s="22"/>
      <c r="F20" s="23"/>
    </row>
    <row r="21" spans="1:9" ht="18.75" customHeight="1">
      <c r="A21" s="92" t="s">
        <v>114</v>
      </c>
      <c r="B21" s="9"/>
      <c r="C21" s="9"/>
      <c r="D21" s="9"/>
      <c r="E21" s="9"/>
      <c r="F21" s="9"/>
      <c r="H21" s="1"/>
      <c r="I21" s="1"/>
    </row>
    <row r="22" spans="1:9" ht="11.25" customHeight="1" thickBot="1">
      <c r="A22" s="8"/>
    </row>
    <row r="23" spans="1:9" ht="21" customHeight="1" thickBot="1">
      <c r="A23" s="2" t="s">
        <v>0</v>
      </c>
      <c r="B23" s="3" t="s">
        <v>2</v>
      </c>
      <c r="C23" s="3" t="s">
        <v>3</v>
      </c>
      <c r="D23" s="3" t="s">
        <v>4</v>
      </c>
      <c r="E23" s="3" t="s">
        <v>5</v>
      </c>
      <c r="F23" s="4" t="s">
        <v>7</v>
      </c>
    </row>
    <row r="24" spans="1:9" ht="22.5" customHeight="1" thickTop="1">
      <c r="A24" s="93" t="s">
        <v>110</v>
      </c>
      <c r="B24" s="11">
        <f>B9</f>
        <v>0</v>
      </c>
      <c r="C24" s="6">
        <f>C9</f>
        <v>0</v>
      </c>
      <c r="D24" s="6">
        <f>D9</f>
        <v>0</v>
      </c>
      <c r="E24" s="6">
        <f>C24*D24</f>
        <v>0</v>
      </c>
      <c r="F24" s="12"/>
    </row>
    <row r="25" spans="1:9" ht="22.5" customHeight="1">
      <c r="A25" s="93" t="s">
        <v>111</v>
      </c>
      <c r="B25" s="11">
        <f>'入力シート②-自社運行'!F5</f>
        <v>0</v>
      </c>
      <c r="C25" s="6">
        <f>'入力シート②-自社運行'!F7</f>
        <v>0</v>
      </c>
      <c r="D25" s="6">
        <f>'入力シート②-自社運行'!F6</f>
        <v>0</v>
      </c>
      <c r="E25" s="6">
        <f>C25*D25</f>
        <v>0</v>
      </c>
      <c r="F25" s="12"/>
    </row>
    <row r="26" spans="1:9" ht="22.5" customHeight="1">
      <c r="A26" s="94" t="s">
        <v>112</v>
      </c>
      <c r="B26" s="14"/>
      <c r="C26" s="15">
        <f>C10</f>
        <v>0</v>
      </c>
      <c r="D26" s="15">
        <f>D10</f>
        <v>0</v>
      </c>
      <c r="E26" s="6">
        <f t="shared" ref="E26:E36" si="1">C26*D26</f>
        <v>0</v>
      </c>
      <c r="F26" s="37">
        <f>IF('入力シート②-自社運行'!F9=0,0,'入力シート②-自社運行'!F10)</f>
        <v>0</v>
      </c>
    </row>
    <row r="27" spans="1:9" ht="22.5" customHeight="1">
      <c r="A27" s="94" t="s">
        <v>113</v>
      </c>
      <c r="B27" s="14"/>
      <c r="C27" s="15">
        <f>'入力シート②-自社運行'!F9</f>
        <v>0</v>
      </c>
      <c r="D27" s="15">
        <f>IF('入力シート②-自社運行'!F9=0,0,'入力シート②-自社運行'!F6)</f>
        <v>0</v>
      </c>
      <c r="E27" s="6">
        <f t="shared" si="1"/>
        <v>0</v>
      </c>
      <c r="F27" s="37"/>
    </row>
    <row r="28" spans="1:9" ht="22.5" customHeight="1">
      <c r="A28" s="94" t="s">
        <v>154</v>
      </c>
      <c r="B28" s="14"/>
      <c r="C28" s="15">
        <f>C11</f>
        <v>0</v>
      </c>
      <c r="D28" s="15">
        <f>D11</f>
        <v>0</v>
      </c>
      <c r="E28" s="6">
        <f t="shared" si="1"/>
        <v>0</v>
      </c>
      <c r="F28" s="37">
        <f>IF('入力シート②-自社運行'!F11=0,0,'入力シート②-自社運行'!F12)</f>
        <v>0</v>
      </c>
    </row>
    <row r="29" spans="1:9" ht="22.5" customHeight="1">
      <c r="A29" s="94" t="s">
        <v>155</v>
      </c>
      <c r="B29" s="14"/>
      <c r="C29" s="15">
        <f>'入力シート②-自社運行'!F11</f>
        <v>0</v>
      </c>
      <c r="D29" s="15">
        <f>IF('入力シート②-自社運行'!F11=0,0,'入力シート②-自社運行'!F6)</f>
        <v>0</v>
      </c>
      <c r="E29" s="6">
        <f t="shared" si="1"/>
        <v>0</v>
      </c>
      <c r="F29" s="37"/>
    </row>
    <row r="30" spans="1:9" ht="22.5" customHeight="1">
      <c r="A30" s="94" t="s">
        <v>146</v>
      </c>
      <c r="B30" s="14"/>
      <c r="C30" s="15">
        <f>C12</f>
        <v>0</v>
      </c>
      <c r="D30" s="15">
        <f>D12</f>
        <v>0</v>
      </c>
      <c r="E30" s="6">
        <f t="shared" si="1"/>
        <v>0</v>
      </c>
      <c r="F30" s="16"/>
    </row>
    <row r="31" spans="1:9" ht="22.5" customHeight="1">
      <c r="A31" s="94" t="s">
        <v>147</v>
      </c>
      <c r="B31" s="14"/>
      <c r="C31" s="15">
        <f>'入力シート②-自社運行'!F13</f>
        <v>0</v>
      </c>
      <c r="D31" s="15">
        <f>IF('入力シート②-自社運行'!F13=0,0,'入力シート②-自社運行'!F6)</f>
        <v>0</v>
      </c>
      <c r="E31" s="6">
        <f t="shared" si="1"/>
        <v>0</v>
      </c>
      <c r="F31" s="16"/>
    </row>
    <row r="32" spans="1:9" ht="22.5" customHeight="1">
      <c r="A32" s="94" t="s">
        <v>148</v>
      </c>
      <c r="B32" s="14"/>
      <c r="C32" s="15">
        <f>C13</f>
        <v>0</v>
      </c>
      <c r="D32" s="15">
        <f>D13</f>
        <v>0</v>
      </c>
      <c r="E32" s="6">
        <f t="shared" si="1"/>
        <v>0</v>
      </c>
      <c r="F32" s="16"/>
    </row>
    <row r="33" spans="1:6" ht="22.5" customHeight="1">
      <c r="A33" s="94" t="s">
        <v>149</v>
      </c>
      <c r="B33" s="14"/>
      <c r="C33" s="15">
        <f>'入力シート②-自社運行'!F14</f>
        <v>0</v>
      </c>
      <c r="D33" s="15">
        <f>IF('入力シート②-自社運行'!F14=0,0,'入力シート②-自社運行'!F6)</f>
        <v>0</v>
      </c>
      <c r="E33" s="6">
        <f t="shared" si="1"/>
        <v>0</v>
      </c>
      <c r="F33" s="16"/>
    </row>
    <row r="34" spans="1:6" ht="22.5" customHeight="1">
      <c r="A34" s="94" t="s">
        <v>156</v>
      </c>
      <c r="B34" s="14"/>
      <c r="C34" s="15">
        <f>C14</f>
        <v>0</v>
      </c>
      <c r="D34" s="107">
        <f>D14</f>
        <v>0</v>
      </c>
      <c r="E34" s="6">
        <f t="shared" si="1"/>
        <v>0</v>
      </c>
      <c r="F34" s="16"/>
    </row>
    <row r="35" spans="1:6" ht="22.5" customHeight="1">
      <c r="A35" s="94" t="s">
        <v>157</v>
      </c>
      <c r="B35" s="14"/>
      <c r="C35" s="15">
        <f>'入力シート②-自社運行'!F15</f>
        <v>0</v>
      </c>
      <c r="D35" s="107">
        <f>IF('入力シート②-自社運行'!F15=0,0,'入力シート②-自社運行'!F6)</f>
        <v>0</v>
      </c>
      <c r="E35" s="6">
        <f>C35*D35</f>
        <v>0</v>
      </c>
      <c r="F35" s="16"/>
    </row>
    <row r="36" spans="1:6" ht="22.5" customHeight="1">
      <c r="A36" s="105" t="s">
        <v>158</v>
      </c>
      <c r="B36" s="14"/>
      <c r="C36" s="15">
        <f>C15</f>
        <v>0</v>
      </c>
      <c r="D36" s="107">
        <f>D15</f>
        <v>0</v>
      </c>
      <c r="E36" s="6">
        <f t="shared" si="1"/>
        <v>0</v>
      </c>
      <c r="F36" s="16"/>
    </row>
    <row r="37" spans="1:6" ht="22.5" customHeight="1">
      <c r="A37" s="105" t="s">
        <v>159</v>
      </c>
      <c r="B37" s="14"/>
      <c r="C37" s="15">
        <f>'入力シート②-自社運行'!F16</f>
        <v>0</v>
      </c>
      <c r="D37" s="107">
        <f>IF('入力シート②-自社運行'!F16=0,0,'入力シート②-自社運行'!F6)</f>
        <v>0</v>
      </c>
      <c r="E37" s="6">
        <f>C37*D37</f>
        <v>0</v>
      </c>
      <c r="F37" s="16"/>
    </row>
    <row r="38" spans="1:6" ht="22.5" customHeight="1">
      <c r="A38" s="234" t="s">
        <v>6</v>
      </c>
      <c r="B38" s="235"/>
      <c r="C38" s="235"/>
      <c r="D38" s="17" t="s">
        <v>40</v>
      </c>
      <c r="E38" s="15">
        <f>SUM(E24:E37)</f>
        <v>0</v>
      </c>
      <c r="F38" s="16"/>
    </row>
    <row r="39" spans="1:6" ht="22.5" customHeight="1">
      <c r="A39" s="230" t="s">
        <v>14</v>
      </c>
      <c r="B39" s="231"/>
      <c r="C39" s="27"/>
      <c r="D39" s="28" t="str">
        <f>IF(E39=0,"","一式")</f>
        <v/>
      </c>
      <c r="E39" s="15">
        <f>'入力シート②-自社運行'!C18+'入力シート②-自社運行'!F18</f>
        <v>0</v>
      </c>
      <c r="F39" s="18"/>
    </row>
    <row r="40" spans="1:6" ht="22.5" customHeight="1" thickBot="1">
      <c r="A40" s="232" t="s">
        <v>24</v>
      </c>
      <c r="B40" s="233"/>
      <c r="C40" s="29"/>
      <c r="D40" s="30" t="str">
        <f>IF(E40=0,"","一式")</f>
        <v/>
      </c>
      <c r="E40" s="89">
        <f>'入力シート②-自社運行'!C19+'入力シート②-自社運行'!F19</f>
        <v>0</v>
      </c>
      <c r="F40" s="20"/>
    </row>
    <row r="41" spans="1:6" ht="14.25">
      <c r="A41" s="21"/>
      <c r="B41" s="26"/>
      <c r="C41" s="26"/>
      <c r="D41" s="26"/>
      <c r="E41" s="23"/>
      <c r="F41" s="1"/>
    </row>
    <row r="42" spans="1:6" ht="14.25">
      <c r="A42" s="21"/>
      <c r="B42" s="26"/>
      <c r="C42" s="26"/>
      <c r="D42" s="26"/>
      <c r="E42" s="23"/>
    </row>
  </sheetData>
  <sheetProtection algorithmName="SHA-512" hashValue="X5WBp1ycJkw0mzOptUIoLci2C1BlRYkTXAY7W6+Kzldqm0cxGHzU1g0heNLTmlWroLNj8OcmE/ky7Fj/Iipjow==" saltValue="dYW/PDxi7E65EbeCapMa3g==" spinCount="100000" sheet="1"/>
  <mergeCells count="10">
    <mergeCell ref="A39:B39"/>
    <mergeCell ref="A40:B40"/>
    <mergeCell ref="E4:F4"/>
    <mergeCell ref="E3:F3"/>
    <mergeCell ref="E5:F5"/>
    <mergeCell ref="A1:F1"/>
    <mergeCell ref="A17:B17"/>
    <mergeCell ref="A18:B18"/>
    <mergeCell ref="A16:C16"/>
    <mergeCell ref="A38:C38"/>
  </mergeCells>
  <phoneticPr fontId="1"/>
  <printOptions horizontalCentered="1"/>
  <pageMargins left="0.70866141732283472" right="0.70866141732283472" top="0.74803149606299213" bottom="0.4"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2"/>
  <sheetViews>
    <sheetView showZeros="0" topLeftCell="A7" workbookViewId="0">
      <selection activeCell="J12" sqref="J12"/>
    </sheetView>
  </sheetViews>
  <sheetFormatPr defaultRowHeight="13.5"/>
  <cols>
    <col min="1" max="1" width="20.625" style="7" bestFit="1" customWidth="1"/>
    <col min="2" max="2" width="13.875" style="7" customWidth="1"/>
    <col min="3" max="3" width="12.5" style="7" customWidth="1"/>
    <col min="4" max="4" width="10.5" style="7" customWidth="1"/>
    <col min="5" max="5" width="12.5" style="7" customWidth="1"/>
    <col min="6" max="6" width="15.625" style="7" customWidth="1"/>
    <col min="7" max="7" width="9" style="7"/>
    <col min="8" max="8" width="13.125" style="7" bestFit="1" customWidth="1"/>
    <col min="9" max="16384" width="9" style="7"/>
  </cols>
  <sheetData>
    <row r="1" spans="1:6" ht="21">
      <c r="A1" s="229" t="s">
        <v>9</v>
      </c>
      <c r="B1" s="229"/>
      <c r="C1" s="229"/>
      <c r="D1" s="229"/>
      <c r="E1" s="229"/>
      <c r="F1" s="229"/>
    </row>
    <row r="3" spans="1:6" ht="17.25">
      <c r="A3" s="8"/>
      <c r="D3" s="34" t="s">
        <v>8</v>
      </c>
      <c r="E3" s="238">
        <f>入力シート①!C4</f>
        <v>0</v>
      </c>
      <c r="F3" s="239"/>
    </row>
    <row r="4" spans="1:6" ht="17.25">
      <c r="A4" s="8"/>
      <c r="D4" s="17" t="s">
        <v>25</v>
      </c>
      <c r="E4" s="236">
        <f>入力シート①!C7</f>
        <v>0</v>
      </c>
      <c r="F4" s="237"/>
    </row>
    <row r="5" spans="1:6" ht="17.25">
      <c r="A5" s="8"/>
      <c r="D5" s="17" t="s">
        <v>15</v>
      </c>
      <c r="E5" s="236">
        <f>入力シート①!C8</f>
        <v>0</v>
      </c>
      <c r="F5" s="237"/>
    </row>
    <row r="6" spans="1:6" ht="18" customHeight="1">
      <c r="A6" s="91" t="s">
        <v>81</v>
      </c>
      <c r="B6" s="9"/>
      <c r="C6" s="9"/>
      <c r="D6" s="9"/>
      <c r="E6" s="9"/>
      <c r="F6" s="9"/>
    </row>
    <row r="7" spans="1:6" ht="11.25" customHeight="1" thickBot="1">
      <c r="A7" s="8"/>
    </row>
    <row r="8" spans="1:6" ht="20.25" customHeight="1" thickBot="1">
      <c r="A8" s="2" t="s">
        <v>0</v>
      </c>
      <c r="B8" s="3" t="s">
        <v>2</v>
      </c>
      <c r="C8" s="3" t="s">
        <v>3</v>
      </c>
      <c r="D8" s="3" t="s">
        <v>4</v>
      </c>
      <c r="E8" s="3" t="s">
        <v>5</v>
      </c>
      <c r="F8" s="4" t="s">
        <v>7</v>
      </c>
    </row>
    <row r="9" spans="1:6" ht="22.5" customHeight="1" thickTop="1">
      <c r="A9" s="10" t="s">
        <v>10</v>
      </c>
      <c r="B9" s="11">
        <f>'入力シート② -他社庸車'!C5</f>
        <v>0</v>
      </c>
      <c r="C9" s="6">
        <f>'入力シート② -他社庸車'!C7</f>
        <v>0</v>
      </c>
      <c r="D9" s="6">
        <f>'入力シート② -他社庸車'!C6</f>
        <v>0</v>
      </c>
      <c r="E9" s="6">
        <f>C9*D9</f>
        <v>0</v>
      </c>
      <c r="F9" s="12"/>
    </row>
    <row r="10" spans="1:6" ht="22.5" customHeight="1">
      <c r="A10" s="13" t="s">
        <v>11</v>
      </c>
      <c r="B10" s="14"/>
      <c r="C10" s="6">
        <f>'入力シート② -他社庸車'!C9</f>
        <v>0</v>
      </c>
      <c r="D10" s="15">
        <f>IF('入力シート② -他社庸車'!C9=0,0,'入力シート② -他社庸車'!C6)</f>
        <v>0</v>
      </c>
      <c r="E10" s="15">
        <f t="shared" ref="E10:E14" si="0">C10*D10</f>
        <v>0</v>
      </c>
      <c r="F10" s="37">
        <f>IF('入力シート②-自社運行'!C10="",0,'入力シート②-自社運行'!C10)</f>
        <v>0</v>
      </c>
    </row>
    <row r="11" spans="1:6" ht="22.5" customHeight="1">
      <c r="A11" s="13" t="s">
        <v>151</v>
      </c>
      <c r="B11" s="14"/>
      <c r="C11" s="6">
        <f>'入力シート② -他社庸車'!C11</f>
        <v>0</v>
      </c>
      <c r="D11" s="15">
        <f>IF('入力シート② -他社庸車'!C11=0,0,'入力シート② -他社庸車'!C6)</f>
        <v>0</v>
      </c>
      <c r="E11" s="15">
        <f t="shared" si="0"/>
        <v>0</v>
      </c>
      <c r="F11" s="37">
        <f>IF('入力シート②-自社運行'!C12="",0,'入力シート②-自社運行'!C12)</f>
        <v>0</v>
      </c>
    </row>
    <row r="12" spans="1:6" ht="22.5" customHeight="1">
      <c r="A12" s="13" t="s">
        <v>1</v>
      </c>
      <c r="B12" s="14"/>
      <c r="C12" s="6">
        <f>'入力シート② -他社庸車'!C13</f>
        <v>0</v>
      </c>
      <c r="D12" s="15">
        <f>IF('入力シート② -他社庸車'!C13=0,0,'入力シート② -他社庸車'!C6)</f>
        <v>0</v>
      </c>
      <c r="E12" s="15">
        <f t="shared" si="0"/>
        <v>0</v>
      </c>
      <c r="F12" s="16"/>
    </row>
    <row r="13" spans="1:6" ht="22.5" customHeight="1">
      <c r="A13" s="13" t="s">
        <v>138</v>
      </c>
      <c r="B13" s="14"/>
      <c r="C13" s="6">
        <f>'入力シート② -他社庸車'!C14</f>
        <v>0</v>
      </c>
      <c r="D13" s="15">
        <f>IF('入力シート② -他社庸車'!C14=0,0,'入力シート② -他社庸車'!C6)</f>
        <v>0</v>
      </c>
      <c r="E13" s="15">
        <f t="shared" si="0"/>
        <v>0</v>
      </c>
      <c r="F13" s="16"/>
    </row>
    <row r="14" spans="1:6" ht="22.5" customHeight="1">
      <c r="A14" s="13" t="s">
        <v>152</v>
      </c>
      <c r="B14" s="14"/>
      <c r="C14" s="6">
        <f>'入力シート② -他社庸車'!C15</f>
        <v>0</v>
      </c>
      <c r="D14" s="107">
        <f>IF('入力シート② -他社庸車'!C15=0,0,'入力シート② -他社庸車'!C6)</f>
        <v>0</v>
      </c>
      <c r="E14" s="15">
        <f t="shared" si="0"/>
        <v>0</v>
      </c>
      <c r="F14" s="16"/>
    </row>
    <row r="15" spans="1:6" ht="22.5" customHeight="1">
      <c r="A15" s="101" t="s">
        <v>153</v>
      </c>
      <c r="B15" s="14"/>
      <c r="C15" s="6">
        <f>'入力シート② -他社庸車'!C16</f>
        <v>0</v>
      </c>
      <c r="D15" s="107">
        <f>IF('入力シート② -他社庸車'!C16=0,0,'入力シート② -他社庸車'!C6)</f>
        <v>0</v>
      </c>
      <c r="E15" s="15">
        <f>C15*D15</f>
        <v>0</v>
      </c>
      <c r="F15" s="16"/>
    </row>
    <row r="16" spans="1:6" ht="22.5" customHeight="1">
      <c r="A16" s="234" t="s">
        <v>6</v>
      </c>
      <c r="B16" s="235"/>
      <c r="C16" s="235"/>
      <c r="D16" s="17" t="s">
        <v>40</v>
      </c>
      <c r="E16" s="15">
        <f>SUM(E9:E15)</f>
        <v>0</v>
      </c>
      <c r="F16" s="16"/>
    </row>
    <row r="17" spans="1:9" ht="22.5" customHeight="1">
      <c r="A17" s="230" t="s">
        <v>13</v>
      </c>
      <c r="B17" s="231"/>
      <c r="C17" s="15"/>
      <c r="D17" s="35" t="str">
        <f>IF(E17=0,"","一式")</f>
        <v/>
      </c>
      <c r="E17" s="15">
        <f>'入力シート② -他社庸車'!C18</f>
        <v>0</v>
      </c>
      <c r="F17" s="18"/>
    </row>
    <row r="18" spans="1:9" ht="22.5" customHeight="1" thickBot="1">
      <c r="A18" s="232" t="s">
        <v>23</v>
      </c>
      <c r="B18" s="233"/>
      <c r="C18" s="19"/>
      <c r="D18" s="36" t="str">
        <f>IF(E18=0,"","一式")</f>
        <v/>
      </c>
      <c r="E18" s="89">
        <f>'入力シート② -他社庸車'!C19</f>
        <v>0</v>
      </c>
      <c r="F18" s="20"/>
    </row>
    <row r="19" spans="1:9" ht="22.5" customHeight="1">
      <c r="A19" s="97"/>
      <c r="B19" s="97"/>
      <c r="C19" s="98"/>
      <c r="D19" s="99"/>
      <c r="E19" s="98"/>
      <c r="F19" s="1"/>
    </row>
    <row r="20" spans="1:9" ht="8.25" customHeight="1">
      <c r="A20" s="24"/>
      <c r="B20" s="5"/>
      <c r="C20" s="25"/>
      <c r="D20" s="21"/>
      <c r="E20" s="22"/>
      <c r="F20" s="23"/>
    </row>
    <row r="21" spans="1:9" ht="18" customHeight="1">
      <c r="A21" s="91" t="s">
        <v>115</v>
      </c>
      <c r="B21" s="9"/>
      <c r="C21" s="9"/>
      <c r="D21" s="9"/>
      <c r="E21" s="9"/>
      <c r="F21" s="9"/>
      <c r="H21" s="1"/>
      <c r="I21" s="1"/>
    </row>
    <row r="22" spans="1:9" ht="11.25" customHeight="1" thickBot="1">
      <c r="A22" s="8"/>
    </row>
    <row r="23" spans="1:9" ht="20.25" customHeight="1" thickBot="1">
      <c r="A23" s="2" t="s">
        <v>0</v>
      </c>
      <c r="B23" s="3" t="s">
        <v>2</v>
      </c>
      <c r="C23" s="3" t="s">
        <v>3</v>
      </c>
      <c r="D23" s="3" t="s">
        <v>4</v>
      </c>
      <c r="E23" s="3" t="s">
        <v>5</v>
      </c>
      <c r="F23" s="4" t="s">
        <v>7</v>
      </c>
    </row>
    <row r="24" spans="1:9" ht="22.5" customHeight="1" thickTop="1">
      <c r="A24" s="93" t="s">
        <v>110</v>
      </c>
      <c r="B24" s="11">
        <f>B9</f>
        <v>0</v>
      </c>
      <c r="C24" s="88">
        <f>C9</f>
        <v>0</v>
      </c>
      <c r="D24" s="11">
        <f>D9</f>
        <v>0</v>
      </c>
      <c r="E24" s="6">
        <f>C24*D24</f>
        <v>0</v>
      </c>
      <c r="F24" s="12"/>
    </row>
    <row r="25" spans="1:9" ht="22.5" customHeight="1">
      <c r="A25" s="93" t="s">
        <v>111</v>
      </c>
      <c r="B25" s="11">
        <f>'入力シート② -他社庸車'!F5</f>
        <v>0</v>
      </c>
      <c r="C25" s="88">
        <f>'入力シート② -他社庸車'!F7</f>
        <v>0</v>
      </c>
      <c r="D25" s="11">
        <f>'入力シート② -他社庸車'!F6</f>
        <v>0</v>
      </c>
      <c r="E25" s="6">
        <f>C25*D25</f>
        <v>0</v>
      </c>
      <c r="F25" s="12"/>
    </row>
    <row r="26" spans="1:9" ht="22.5" customHeight="1">
      <c r="A26" s="94" t="s">
        <v>112</v>
      </c>
      <c r="B26" s="14"/>
      <c r="C26" s="15">
        <f>C10</f>
        <v>0</v>
      </c>
      <c r="D26" s="15">
        <f>D10</f>
        <v>0</v>
      </c>
      <c r="E26" s="15">
        <f t="shared" ref="E26:E36" si="1">C26*D26</f>
        <v>0</v>
      </c>
      <c r="F26" s="37">
        <f>IF('入力シート②-自社運行'!F9=0,0,'入力シート②-自社運行'!F10)</f>
        <v>0</v>
      </c>
    </row>
    <row r="27" spans="1:9" ht="22.5" customHeight="1">
      <c r="A27" s="94" t="s">
        <v>117</v>
      </c>
      <c r="B27" s="14"/>
      <c r="C27" s="15">
        <f>'入力シート② -他社庸車'!F9</f>
        <v>0</v>
      </c>
      <c r="D27" s="15">
        <f>IF('入力シート② -他社庸車'!F9=0,0,'入力シート② -他社庸車'!F6)</f>
        <v>0</v>
      </c>
      <c r="E27" s="15">
        <f t="shared" si="1"/>
        <v>0</v>
      </c>
      <c r="F27" s="37"/>
    </row>
    <row r="28" spans="1:9" ht="22.5" customHeight="1">
      <c r="A28" s="94" t="s">
        <v>154</v>
      </c>
      <c r="B28" s="14"/>
      <c r="C28" s="15">
        <f>C11</f>
        <v>0</v>
      </c>
      <c r="D28" s="15">
        <f>D11</f>
        <v>0</v>
      </c>
      <c r="E28" s="15">
        <f t="shared" si="1"/>
        <v>0</v>
      </c>
      <c r="F28" s="37">
        <f>IF('入力シート②-自社運行'!F9=0,0,'入力シート②-自社運行'!F12)</f>
        <v>0</v>
      </c>
    </row>
    <row r="29" spans="1:9" ht="22.5" customHeight="1">
      <c r="A29" s="94" t="s">
        <v>155</v>
      </c>
      <c r="B29" s="14"/>
      <c r="C29" s="15">
        <f>'入力シート② -他社庸車'!F11</f>
        <v>0</v>
      </c>
      <c r="D29" s="15">
        <f>IF('入力シート② -他社庸車'!F11=0,0,'入力シート② -他社庸車'!F6)</f>
        <v>0</v>
      </c>
      <c r="E29" s="15">
        <f t="shared" si="1"/>
        <v>0</v>
      </c>
      <c r="F29" s="37"/>
    </row>
    <row r="30" spans="1:9" ht="22.5" customHeight="1">
      <c r="A30" s="94" t="s">
        <v>146</v>
      </c>
      <c r="B30" s="14"/>
      <c r="C30" s="15">
        <f>C12</f>
        <v>0</v>
      </c>
      <c r="D30" s="15">
        <f>D12</f>
        <v>0</v>
      </c>
      <c r="E30" s="15">
        <f t="shared" si="1"/>
        <v>0</v>
      </c>
      <c r="F30" s="16"/>
    </row>
    <row r="31" spans="1:9" ht="22.5" customHeight="1">
      <c r="A31" s="94" t="s">
        <v>147</v>
      </c>
      <c r="B31" s="14"/>
      <c r="C31" s="15">
        <f>'入力シート② -他社庸車'!F13</f>
        <v>0</v>
      </c>
      <c r="D31" s="15">
        <f>IF('入力シート② -他社庸車'!F13=0,0,'入力シート② -他社庸車'!F6)</f>
        <v>0</v>
      </c>
      <c r="E31" s="15">
        <f t="shared" si="1"/>
        <v>0</v>
      </c>
      <c r="F31" s="16"/>
    </row>
    <row r="32" spans="1:9" ht="22.5" customHeight="1">
      <c r="A32" s="94" t="s">
        <v>148</v>
      </c>
      <c r="B32" s="14"/>
      <c r="C32" s="15">
        <f>C13</f>
        <v>0</v>
      </c>
      <c r="D32" s="15">
        <f>D13</f>
        <v>0</v>
      </c>
      <c r="E32" s="15">
        <f t="shared" si="1"/>
        <v>0</v>
      </c>
      <c r="F32" s="16"/>
    </row>
    <row r="33" spans="1:6" ht="22.5" customHeight="1">
      <c r="A33" s="94" t="s">
        <v>149</v>
      </c>
      <c r="B33" s="14"/>
      <c r="C33" s="15">
        <f>'入力シート② -他社庸車'!F14</f>
        <v>0</v>
      </c>
      <c r="D33" s="15">
        <f>IF('入力シート② -他社庸車'!F14=0,0,'入力シート② -他社庸車'!F6)</f>
        <v>0</v>
      </c>
      <c r="E33" s="15">
        <f t="shared" si="1"/>
        <v>0</v>
      </c>
      <c r="F33" s="16"/>
    </row>
    <row r="34" spans="1:6" ht="22.5" customHeight="1">
      <c r="A34" s="94" t="s">
        <v>156</v>
      </c>
      <c r="B34" s="14"/>
      <c r="C34" s="15">
        <f>C14</f>
        <v>0</v>
      </c>
      <c r="D34" s="107">
        <f>D14</f>
        <v>0</v>
      </c>
      <c r="E34" s="15">
        <f t="shared" si="1"/>
        <v>0</v>
      </c>
      <c r="F34" s="16"/>
    </row>
    <row r="35" spans="1:6" ht="22.5" customHeight="1">
      <c r="A35" s="94" t="s">
        <v>157</v>
      </c>
      <c r="B35" s="14"/>
      <c r="C35" s="15">
        <f>'入力シート② -他社庸車'!F15</f>
        <v>0</v>
      </c>
      <c r="D35" s="107">
        <f>IF('入力シート② -他社庸車'!F15=0,0,'入力シート② -他社庸車'!F6)</f>
        <v>0</v>
      </c>
      <c r="E35" s="15">
        <f t="shared" si="1"/>
        <v>0</v>
      </c>
      <c r="F35" s="16"/>
    </row>
    <row r="36" spans="1:6" ht="22.5" customHeight="1">
      <c r="A36" s="105" t="s">
        <v>158</v>
      </c>
      <c r="B36" s="14"/>
      <c r="C36" s="15">
        <f>C15</f>
        <v>0</v>
      </c>
      <c r="D36" s="107">
        <f>D15</f>
        <v>0</v>
      </c>
      <c r="E36" s="15">
        <f t="shared" si="1"/>
        <v>0</v>
      </c>
      <c r="F36" s="16"/>
    </row>
    <row r="37" spans="1:6" ht="22.5" customHeight="1">
      <c r="A37" s="105" t="s">
        <v>159</v>
      </c>
      <c r="B37" s="14"/>
      <c r="C37" s="15">
        <f>'入力シート② -他社庸車'!F16</f>
        <v>0</v>
      </c>
      <c r="D37" s="107">
        <f>IF('入力シート② -他社庸車'!F16=0,0,'入力シート② -他社庸車'!F6)</f>
        <v>0</v>
      </c>
      <c r="E37" s="15">
        <f>C37*D37</f>
        <v>0</v>
      </c>
      <c r="F37" s="16"/>
    </row>
    <row r="38" spans="1:6" ht="22.5" customHeight="1">
      <c r="A38" s="234" t="s">
        <v>6</v>
      </c>
      <c r="B38" s="235"/>
      <c r="C38" s="235"/>
      <c r="D38" s="17" t="s">
        <v>40</v>
      </c>
      <c r="E38" s="15">
        <f>SUM(E24:E37)</f>
        <v>0</v>
      </c>
      <c r="F38" s="16"/>
    </row>
    <row r="39" spans="1:6" ht="22.5" customHeight="1">
      <c r="A39" s="230" t="s">
        <v>13</v>
      </c>
      <c r="B39" s="231"/>
      <c r="C39" s="27"/>
      <c r="D39" s="28" t="str">
        <f>IF(E39=0,"","一式")</f>
        <v/>
      </c>
      <c r="E39" s="15">
        <f>'入力シート② -他社庸車'!C18+'入力シート② -他社庸車'!F18</f>
        <v>0</v>
      </c>
      <c r="F39" s="18"/>
    </row>
    <row r="40" spans="1:6" ht="22.5" customHeight="1" thickBot="1">
      <c r="A40" s="232" t="s">
        <v>23</v>
      </c>
      <c r="B40" s="233"/>
      <c r="C40" s="29"/>
      <c r="D40" s="30" t="str">
        <f>IF(E40=0,"","一式")</f>
        <v/>
      </c>
      <c r="E40" s="89">
        <f>'入力シート② -他社庸車'!C19+'入力シート② -他社庸車'!F19</f>
        <v>0</v>
      </c>
      <c r="F40" s="20"/>
    </row>
    <row r="41" spans="1:6" ht="14.25">
      <c r="A41" s="21"/>
      <c r="B41" s="26"/>
      <c r="C41" s="26"/>
      <c r="D41" s="26"/>
      <c r="E41" s="23"/>
      <c r="F41" s="1"/>
    </row>
    <row r="42" spans="1:6" ht="14.25">
      <c r="A42" s="21"/>
      <c r="B42" s="26"/>
      <c r="C42" s="26"/>
      <c r="D42" s="26"/>
      <c r="E42" s="23"/>
    </row>
  </sheetData>
  <sheetProtection algorithmName="SHA-512" hashValue="OVqoS1HiPc0d4lXwdI2mdxLD1Qgbk6Mq34wlhkqoaOwXECwDtoJB6n1qO2AzxY7ZQCDZ7Get+sgYXZxoZ3nOiw==" saltValue="CY2hO2ibuqh1FZ6IlRXVFQ==" spinCount="100000" sheet="1"/>
  <mergeCells count="10">
    <mergeCell ref="A18:B18"/>
    <mergeCell ref="A38:C38"/>
    <mergeCell ref="A39:B39"/>
    <mergeCell ref="A40:B40"/>
    <mergeCell ref="A1:F1"/>
    <mergeCell ref="E3:F3"/>
    <mergeCell ref="E4:F4"/>
    <mergeCell ref="E5:F5"/>
    <mergeCell ref="A16:C16"/>
    <mergeCell ref="A17:B17"/>
  </mergeCells>
  <phoneticPr fontId="1"/>
  <printOptions horizontalCentered="1"/>
  <pageMargins left="0.70866141732283472" right="0.70866141732283472" top="0.74803149606299213" bottom="0.4"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5"/>
  <sheetViews>
    <sheetView showZeros="0" topLeftCell="A7" workbookViewId="0">
      <selection activeCell="H26" sqref="H26:H30"/>
    </sheetView>
  </sheetViews>
  <sheetFormatPr defaultRowHeight="13.5"/>
  <cols>
    <col min="1" max="1" width="15.5" bestFit="1" customWidth="1"/>
    <col min="7" max="7" width="19.5" customWidth="1"/>
    <col min="8" max="8" width="9.125" customWidth="1"/>
  </cols>
  <sheetData>
    <row r="1" spans="1:8" ht="22.5" customHeight="1">
      <c r="G1" s="240">
        <f>入力シート①!C3</f>
        <v>0</v>
      </c>
      <c r="H1" s="240"/>
    </row>
    <row r="2" spans="1:8" ht="15" customHeight="1"/>
    <row r="3" spans="1:8" ht="22.5" customHeight="1">
      <c r="A3" s="70" t="s">
        <v>82</v>
      </c>
    </row>
    <row r="4" spans="1:8" ht="15" customHeight="1"/>
    <row r="5" spans="1:8" ht="22.5" customHeight="1">
      <c r="A5" s="186" t="s">
        <v>99</v>
      </c>
      <c r="B5" s="187"/>
      <c r="C5" s="187"/>
      <c r="D5" s="187"/>
      <c r="E5" s="187"/>
      <c r="F5" s="187"/>
      <c r="G5" s="187"/>
      <c r="H5" s="187"/>
    </row>
    <row r="6" spans="1:8" ht="15" customHeight="1"/>
    <row r="7" spans="1:8" ht="22.5" customHeight="1">
      <c r="E7" s="72" t="s">
        <v>58</v>
      </c>
      <c r="F7" s="244">
        <f>入力シート①!C6</f>
        <v>0</v>
      </c>
      <c r="G7" s="244"/>
      <c r="H7" s="244"/>
    </row>
    <row r="8" spans="1:8" ht="22.5" customHeight="1">
      <c r="E8" s="71"/>
      <c r="F8" s="245">
        <f>入力シート①!C4</f>
        <v>0</v>
      </c>
      <c r="G8" s="245"/>
      <c r="H8" s="245"/>
    </row>
    <row r="9" spans="1:8" ht="22.5" customHeight="1">
      <c r="E9" s="73" t="s">
        <v>83</v>
      </c>
      <c r="F9" s="245">
        <f>入力シート①!C5</f>
        <v>0</v>
      </c>
      <c r="G9" s="245"/>
      <c r="H9" s="245"/>
    </row>
    <row r="10" spans="1:8" ht="15" customHeight="1"/>
    <row r="11" spans="1:8" ht="22.5" customHeight="1">
      <c r="A11" s="183" t="s">
        <v>126</v>
      </c>
      <c r="B11" s="183"/>
      <c r="C11" s="183"/>
      <c r="D11" s="183"/>
      <c r="E11" s="183"/>
      <c r="F11" s="183"/>
      <c r="G11" s="183"/>
      <c r="H11" s="183"/>
    </row>
    <row r="12" spans="1:8" ht="22.5" customHeight="1">
      <c r="A12" s="183"/>
      <c r="B12" s="183"/>
      <c r="C12" s="183"/>
      <c r="D12" s="183"/>
      <c r="E12" s="183"/>
      <c r="F12" s="183"/>
      <c r="G12" s="183"/>
      <c r="H12" s="183"/>
    </row>
    <row r="13" spans="1:8" ht="22.5" customHeight="1">
      <c r="A13" s="183"/>
      <c r="B13" s="183"/>
      <c r="C13" s="183"/>
      <c r="D13" s="183"/>
      <c r="E13" s="183"/>
      <c r="F13" s="183"/>
      <c r="G13" s="183"/>
      <c r="H13" s="183"/>
    </row>
    <row r="14" spans="1:8" ht="45" customHeight="1">
      <c r="A14" s="242" t="s">
        <v>100</v>
      </c>
      <c r="B14" s="242"/>
      <c r="C14" s="242"/>
      <c r="D14" s="242"/>
      <c r="E14" s="242"/>
      <c r="F14" s="242"/>
      <c r="G14" s="242"/>
      <c r="H14" s="74"/>
    </row>
    <row r="15" spans="1:8" ht="22.5" customHeight="1">
      <c r="A15" s="241" t="s">
        <v>103</v>
      </c>
      <c r="B15" s="241"/>
      <c r="C15" s="241"/>
      <c r="D15" s="241"/>
      <c r="E15" s="241"/>
      <c r="F15" s="241"/>
      <c r="G15" s="241"/>
      <c r="H15" s="158"/>
    </row>
    <row r="16" spans="1:8" ht="22.5" customHeight="1">
      <c r="A16" s="241"/>
      <c r="B16" s="241"/>
      <c r="C16" s="241"/>
      <c r="D16" s="241"/>
      <c r="E16" s="241"/>
      <c r="F16" s="241"/>
      <c r="G16" s="241"/>
      <c r="H16" s="158"/>
    </row>
    <row r="17" spans="1:8" ht="45" customHeight="1">
      <c r="A17" s="243" t="s">
        <v>128</v>
      </c>
      <c r="B17" s="243"/>
      <c r="C17" s="243"/>
      <c r="D17" s="243"/>
      <c r="E17" s="243"/>
      <c r="F17" s="243"/>
      <c r="G17" s="243"/>
      <c r="H17" s="31"/>
    </row>
    <row r="18" spans="1:8" ht="45" customHeight="1">
      <c r="A18" s="241" t="s">
        <v>104</v>
      </c>
      <c r="B18" s="241"/>
      <c r="C18" s="241"/>
      <c r="D18" s="241"/>
      <c r="E18" s="241"/>
      <c r="F18" s="241"/>
      <c r="G18" s="241"/>
      <c r="H18" s="31"/>
    </row>
    <row r="19" spans="1:8" ht="22.5" customHeight="1">
      <c r="A19" s="241" t="s">
        <v>105</v>
      </c>
      <c r="B19" s="241"/>
      <c r="C19" s="241"/>
      <c r="D19" s="241"/>
      <c r="E19" s="241"/>
      <c r="F19" s="241"/>
      <c r="G19" s="241"/>
      <c r="H19" s="158"/>
    </row>
    <row r="20" spans="1:8" ht="22.5" customHeight="1">
      <c r="A20" s="241"/>
      <c r="B20" s="241"/>
      <c r="C20" s="241"/>
      <c r="D20" s="241"/>
      <c r="E20" s="241"/>
      <c r="F20" s="241"/>
      <c r="G20" s="241"/>
      <c r="H20" s="158"/>
    </row>
    <row r="21" spans="1:8" ht="22.5" customHeight="1">
      <c r="A21" s="241" t="s">
        <v>101</v>
      </c>
      <c r="B21" s="241"/>
      <c r="C21" s="241"/>
      <c r="D21" s="241"/>
      <c r="E21" s="241"/>
      <c r="F21" s="241"/>
      <c r="G21" s="241"/>
      <c r="H21" s="158"/>
    </row>
    <row r="22" spans="1:8" ht="22.5" customHeight="1">
      <c r="A22" s="241"/>
      <c r="B22" s="241"/>
      <c r="C22" s="241"/>
      <c r="D22" s="241"/>
      <c r="E22" s="241"/>
      <c r="F22" s="241"/>
      <c r="G22" s="241"/>
      <c r="H22" s="158"/>
    </row>
    <row r="23" spans="1:8" ht="22.5" customHeight="1">
      <c r="A23" s="241"/>
      <c r="B23" s="241"/>
      <c r="C23" s="241"/>
      <c r="D23" s="241"/>
      <c r="E23" s="241"/>
      <c r="F23" s="241"/>
      <c r="G23" s="241"/>
      <c r="H23" s="158"/>
    </row>
    <row r="24" spans="1:8" ht="22.5" customHeight="1">
      <c r="A24" s="241"/>
      <c r="B24" s="241"/>
      <c r="C24" s="241"/>
      <c r="D24" s="241"/>
      <c r="E24" s="241"/>
      <c r="F24" s="241"/>
      <c r="G24" s="241"/>
      <c r="H24" s="158"/>
    </row>
    <row r="25" spans="1:8" ht="22.5" customHeight="1">
      <c r="A25" s="241"/>
      <c r="B25" s="241"/>
      <c r="C25" s="241"/>
      <c r="D25" s="241"/>
      <c r="E25" s="241"/>
      <c r="F25" s="241"/>
      <c r="G25" s="241"/>
      <c r="H25" s="158"/>
    </row>
    <row r="26" spans="1:8" ht="22.5" customHeight="1">
      <c r="A26" s="241" t="s">
        <v>102</v>
      </c>
      <c r="B26" s="241"/>
      <c r="C26" s="241"/>
      <c r="D26" s="241"/>
      <c r="E26" s="241"/>
      <c r="F26" s="241"/>
      <c r="G26" s="241"/>
      <c r="H26" s="158"/>
    </row>
    <row r="27" spans="1:8" ht="22.5" customHeight="1">
      <c r="A27" s="241"/>
      <c r="B27" s="241"/>
      <c r="C27" s="241"/>
      <c r="D27" s="241"/>
      <c r="E27" s="241"/>
      <c r="F27" s="241"/>
      <c r="G27" s="241"/>
      <c r="H27" s="158"/>
    </row>
    <row r="28" spans="1:8" ht="22.5" customHeight="1">
      <c r="A28" s="241"/>
      <c r="B28" s="241"/>
      <c r="C28" s="241"/>
      <c r="D28" s="241"/>
      <c r="E28" s="241"/>
      <c r="F28" s="241"/>
      <c r="G28" s="241"/>
      <c r="H28" s="158"/>
    </row>
    <row r="29" spans="1:8" ht="22.5" customHeight="1">
      <c r="A29" s="241"/>
      <c r="B29" s="241"/>
      <c r="C29" s="241"/>
      <c r="D29" s="241"/>
      <c r="E29" s="241"/>
      <c r="F29" s="241"/>
      <c r="G29" s="241"/>
      <c r="H29" s="158"/>
    </row>
    <row r="30" spans="1:8" ht="22.5" customHeight="1">
      <c r="A30" s="241"/>
      <c r="B30" s="241"/>
      <c r="C30" s="241"/>
      <c r="D30" s="241"/>
      <c r="E30" s="241"/>
      <c r="F30" s="241"/>
      <c r="G30" s="241"/>
      <c r="H30" s="158"/>
    </row>
    <row r="31" spans="1:8" ht="22.5" customHeight="1">
      <c r="A31" s="241" t="s">
        <v>107</v>
      </c>
      <c r="B31" s="241"/>
      <c r="C31" s="241"/>
      <c r="D31" s="241"/>
      <c r="E31" s="241"/>
      <c r="F31" s="241"/>
      <c r="G31" s="241"/>
      <c r="H31" s="158"/>
    </row>
    <row r="32" spans="1:8" ht="22.5" customHeight="1">
      <c r="A32" s="241"/>
      <c r="B32" s="241"/>
      <c r="C32" s="241"/>
      <c r="D32" s="241"/>
      <c r="E32" s="241"/>
      <c r="F32" s="241"/>
      <c r="G32" s="241"/>
      <c r="H32" s="158"/>
    </row>
    <row r="33" spans="1:7" ht="22.5" customHeight="1">
      <c r="A33" s="70" t="s">
        <v>162</v>
      </c>
    </row>
    <row r="34" spans="1:7" ht="22.5" customHeight="1">
      <c r="A34" s="106" t="s">
        <v>160</v>
      </c>
      <c r="B34" s="181">
        <f>入力シート①!C7</f>
        <v>0</v>
      </c>
      <c r="C34" s="181"/>
      <c r="D34" s="106" t="s">
        <v>73</v>
      </c>
      <c r="E34" s="181">
        <f>入力シート①!G7</f>
        <v>0</v>
      </c>
      <c r="F34" s="181"/>
      <c r="G34" s="181"/>
    </row>
    <row r="35" spans="1:7" ht="22.5" customHeight="1"/>
  </sheetData>
  <sheetProtection selectLockedCells="1" selectUnlockedCells="1"/>
  <mergeCells count="21">
    <mergeCell ref="H26:H30"/>
    <mergeCell ref="A18:G18"/>
    <mergeCell ref="A31:G32"/>
    <mergeCell ref="H31:H32"/>
    <mergeCell ref="A26:G30"/>
    <mergeCell ref="B34:C34"/>
    <mergeCell ref="E34:G34"/>
    <mergeCell ref="G1:H1"/>
    <mergeCell ref="A19:G20"/>
    <mergeCell ref="A21:G25"/>
    <mergeCell ref="A14:G14"/>
    <mergeCell ref="A5:H5"/>
    <mergeCell ref="A11:H13"/>
    <mergeCell ref="A15:G16"/>
    <mergeCell ref="A17:G17"/>
    <mergeCell ref="F7:H7"/>
    <mergeCell ref="F8:H8"/>
    <mergeCell ref="F9:H9"/>
    <mergeCell ref="H15:H16"/>
    <mergeCell ref="H19:H20"/>
    <mergeCell ref="H21:H2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K25"/>
  <sheetViews>
    <sheetView topLeftCell="A4" zoomScale="85" zoomScaleNormal="85" workbookViewId="0">
      <selection activeCell="F7" sqref="F7"/>
    </sheetView>
  </sheetViews>
  <sheetFormatPr defaultRowHeight="13.5"/>
  <cols>
    <col min="1" max="1" width="10.625" customWidth="1"/>
    <col min="2" max="2" width="15.625" customWidth="1"/>
    <col min="3" max="3" width="20.625" customWidth="1"/>
    <col min="4" max="4" width="10.625" customWidth="1"/>
    <col min="5" max="5" width="15.625" customWidth="1"/>
    <col min="6" max="6" width="20.625" customWidth="1"/>
    <col min="7" max="8" width="9.875" customWidth="1"/>
    <col min="10" max="10" width="15.625" customWidth="1"/>
  </cols>
  <sheetData>
    <row r="1" spans="1:11" ht="21">
      <c r="A1" s="69" t="s">
        <v>77</v>
      </c>
    </row>
    <row r="2" spans="1:11" ht="21.75" thickBot="1">
      <c r="A2" s="33"/>
    </row>
    <row r="3" spans="1:11" ht="45.75" customHeight="1" thickBot="1">
      <c r="A3" s="135" t="s">
        <v>118</v>
      </c>
      <c r="B3" s="135"/>
      <c r="C3" s="136"/>
      <c r="D3" s="137" t="s">
        <v>119</v>
      </c>
      <c r="E3" s="138"/>
      <c r="F3" s="139"/>
    </row>
    <row r="4" spans="1:11" ht="37.5" customHeight="1" thickBot="1">
      <c r="A4" s="140" t="s">
        <v>80</v>
      </c>
      <c r="B4" s="141"/>
      <c r="C4" s="141"/>
      <c r="D4" s="142"/>
      <c r="E4" s="142"/>
      <c r="F4" s="142"/>
    </row>
    <row r="5" spans="1:11" ht="37.5" customHeight="1">
      <c r="A5" s="128" t="s">
        <v>17</v>
      </c>
      <c r="B5" s="128"/>
      <c r="C5" s="76"/>
      <c r="D5" s="130" t="s">
        <v>17</v>
      </c>
      <c r="E5" s="131"/>
      <c r="F5" s="79"/>
      <c r="G5" t="s">
        <v>18</v>
      </c>
    </row>
    <row r="6" spans="1:11" ht="37.5" customHeight="1">
      <c r="A6" s="128" t="s">
        <v>16</v>
      </c>
      <c r="B6" s="128"/>
      <c r="C6" s="77"/>
      <c r="D6" s="134" t="s">
        <v>16</v>
      </c>
      <c r="E6" s="128"/>
      <c r="F6" s="80"/>
      <c r="G6" s="149" t="s">
        <v>132</v>
      </c>
      <c r="H6" s="150"/>
      <c r="I6" s="150"/>
      <c r="J6" s="150"/>
    </row>
    <row r="7" spans="1:11" ht="37.5" customHeight="1" thickBot="1">
      <c r="A7" s="128" t="s">
        <v>150</v>
      </c>
      <c r="B7" s="128"/>
      <c r="C7" s="78"/>
      <c r="D7" s="132" t="s">
        <v>150</v>
      </c>
      <c r="E7" s="133"/>
      <c r="F7" s="82"/>
      <c r="G7" s="146" t="s">
        <v>130</v>
      </c>
      <c r="H7" s="147"/>
      <c r="I7" s="147"/>
      <c r="J7" s="148"/>
      <c r="K7" s="100"/>
    </row>
    <row r="8" spans="1:11" ht="37.5" customHeight="1" thickBot="1">
      <c r="A8" s="143" t="s">
        <v>19</v>
      </c>
      <c r="B8" s="144"/>
      <c r="C8" s="144"/>
      <c r="D8" s="145"/>
      <c r="E8" s="145"/>
      <c r="F8" s="145"/>
    </row>
    <row r="9" spans="1:11" ht="37.5" customHeight="1">
      <c r="A9" s="128" t="s">
        <v>11</v>
      </c>
      <c r="B9" s="128"/>
      <c r="C9" s="78"/>
      <c r="D9" s="130" t="s">
        <v>11</v>
      </c>
      <c r="E9" s="131"/>
      <c r="F9" s="84"/>
      <c r="G9" t="s">
        <v>129</v>
      </c>
    </row>
    <row r="10" spans="1:11" ht="37.5" customHeight="1">
      <c r="A10" s="128" t="s">
        <v>20</v>
      </c>
      <c r="B10" s="128"/>
      <c r="C10" s="83"/>
      <c r="D10" s="134" t="s">
        <v>20</v>
      </c>
      <c r="E10" s="128"/>
      <c r="F10" s="85"/>
      <c r="G10" t="s">
        <v>21</v>
      </c>
    </row>
    <row r="11" spans="1:11" ht="37.5" customHeight="1">
      <c r="A11" s="128" t="s">
        <v>151</v>
      </c>
      <c r="B11" s="128"/>
      <c r="C11" s="78"/>
      <c r="D11" s="134" t="s">
        <v>151</v>
      </c>
      <c r="E11" s="128"/>
      <c r="F11" s="81"/>
      <c r="G11" t="s">
        <v>129</v>
      </c>
    </row>
    <row r="12" spans="1:11" ht="37.5" customHeight="1">
      <c r="A12" s="128" t="s">
        <v>20</v>
      </c>
      <c r="B12" s="128"/>
      <c r="C12" s="83"/>
      <c r="D12" s="134" t="s">
        <v>20</v>
      </c>
      <c r="E12" s="128"/>
      <c r="F12" s="85"/>
      <c r="G12" t="s">
        <v>21</v>
      </c>
    </row>
    <row r="13" spans="1:11" ht="37.5" customHeight="1">
      <c r="A13" s="128" t="s">
        <v>1</v>
      </c>
      <c r="B13" s="128"/>
      <c r="C13" s="78"/>
      <c r="D13" s="134" t="s">
        <v>1</v>
      </c>
      <c r="E13" s="128"/>
      <c r="F13" s="81"/>
      <c r="G13" t="s">
        <v>129</v>
      </c>
    </row>
    <row r="14" spans="1:11" ht="37.5" customHeight="1">
      <c r="A14" s="128" t="s">
        <v>138</v>
      </c>
      <c r="B14" s="128"/>
      <c r="C14" s="78"/>
      <c r="D14" s="134" t="s">
        <v>138</v>
      </c>
      <c r="E14" s="128"/>
      <c r="F14" s="81"/>
      <c r="G14" t="s">
        <v>129</v>
      </c>
    </row>
    <row r="15" spans="1:11" ht="37.5" customHeight="1">
      <c r="A15" s="128" t="s">
        <v>152</v>
      </c>
      <c r="B15" s="128"/>
      <c r="C15" s="78"/>
      <c r="D15" s="134" t="s">
        <v>152</v>
      </c>
      <c r="E15" s="128"/>
      <c r="F15" s="96"/>
      <c r="G15" t="s">
        <v>129</v>
      </c>
    </row>
    <row r="16" spans="1:11" ht="37.5" customHeight="1" thickBot="1">
      <c r="A16" s="128" t="s">
        <v>153</v>
      </c>
      <c r="B16" s="128"/>
      <c r="C16" s="78"/>
      <c r="D16" s="132" t="s">
        <v>153</v>
      </c>
      <c r="E16" s="133"/>
      <c r="F16" s="82"/>
      <c r="G16" t="s">
        <v>129</v>
      </c>
    </row>
    <row r="17" spans="1:6" ht="37.5" customHeight="1" thickBot="1">
      <c r="A17" s="143" t="s">
        <v>22</v>
      </c>
      <c r="B17" s="144"/>
      <c r="C17" s="144"/>
      <c r="D17" s="145"/>
      <c r="E17" s="145"/>
      <c r="F17" s="145"/>
    </row>
    <row r="18" spans="1:6" ht="37.5" customHeight="1">
      <c r="A18" s="128" t="s">
        <v>13</v>
      </c>
      <c r="B18" s="129"/>
      <c r="C18" s="78"/>
      <c r="D18" s="130" t="s">
        <v>13</v>
      </c>
      <c r="E18" s="131"/>
      <c r="F18" s="84"/>
    </row>
    <row r="19" spans="1:6" ht="37.5" customHeight="1" thickBot="1">
      <c r="A19" s="129" t="s">
        <v>23</v>
      </c>
      <c r="B19" s="129"/>
      <c r="C19" s="78"/>
      <c r="D19" s="132" t="s">
        <v>23</v>
      </c>
      <c r="E19" s="133"/>
      <c r="F19" s="82"/>
    </row>
    <row r="20" spans="1:6" ht="21" customHeight="1"/>
    <row r="21" spans="1:6" ht="21" customHeight="1"/>
    <row r="22" spans="1:6" ht="21" customHeight="1"/>
    <row r="23" spans="1:6" ht="21" customHeight="1"/>
    <row r="24" spans="1:6" ht="21" customHeight="1"/>
    <row r="25" spans="1:6" ht="21" customHeight="1"/>
  </sheetData>
  <sheetProtection selectLockedCells="1"/>
  <mergeCells count="33">
    <mergeCell ref="G7:J7"/>
    <mergeCell ref="A5:B5"/>
    <mergeCell ref="D5:E5"/>
    <mergeCell ref="A6:B6"/>
    <mergeCell ref="D6:E6"/>
    <mergeCell ref="G6:J6"/>
    <mergeCell ref="A7:B7"/>
    <mergeCell ref="D7:E7"/>
    <mergeCell ref="A3:C3"/>
    <mergeCell ref="D3:F3"/>
    <mergeCell ref="A4:F4"/>
    <mergeCell ref="A8:F8"/>
    <mergeCell ref="A17:F17"/>
    <mergeCell ref="A14:B14"/>
    <mergeCell ref="D14:E14"/>
    <mergeCell ref="A15:B15"/>
    <mergeCell ref="D15:E15"/>
    <mergeCell ref="A11:B11"/>
    <mergeCell ref="D11:E11"/>
    <mergeCell ref="A12:B12"/>
    <mergeCell ref="D12:E12"/>
    <mergeCell ref="A13:B13"/>
    <mergeCell ref="D13:E13"/>
    <mergeCell ref="A9:B9"/>
    <mergeCell ref="A18:B18"/>
    <mergeCell ref="D18:E18"/>
    <mergeCell ref="A19:B19"/>
    <mergeCell ref="D19:E19"/>
    <mergeCell ref="D9:E9"/>
    <mergeCell ref="A10:B10"/>
    <mergeCell ref="D10:E10"/>
    <mergeCell ref="A16:B16"/>
    <mergeCell ref="D16:E16"/>
  </mergeCells>
  <phoneticPr fontId="1"/>
  <conditionalFormatting sqref="C5:C7 F7">
    <cfRule type="containsBlanks" dxfId="29" priority="24">
      <formula>LEN(TRIM(C5))=0</formula>
    </cfRule>
  </conditionalFormatting>
  <conditionalFormatting sqref="F5:F6">
    <cfRule type="containsBlanks" dxfId="28" priority="23">
      <formula>LEN(TRIM(F5))=0</formula>
    </cfRule>
  </conditionalFormatting>
  <conditionalFormatting sqref="C9:C10">
    <cfRule type="containsBlanks" dxfId="27" priority="21">
      <formula>LEN(TRIM(C9))=0</formula>
    </cfRule>
  </conditionalFormatting>
  <conditionalFormatting sqref="F12">
    <cfRule type="containsBlanks" dxfId="26" priority="19">
      <formula>LEN(TRIM(F12))=0</formula>
    </cfRule>
  </conditionalFormatting>
  <conditionalFormatting sqref="C11:C12">
    <cfRule type="containsBlanks" dxfId="25" priority="20">
      <formula>LEN(TRIM(C11))=0</formula>
    </cfRule>
  </conditionalFormatting>
  <conditionalFormatting sqref="C13">
    <cfRule type="containsBlanks" dxfId="24" priority="18">
      <formula>LEN(TRIM(C13))=0</formula>
    </cfRule>
  </conditionalFormatting>
  <conditionalFormatting sqref="C18:C19">
    <cfRule type="containsBlanks" dxfId="23" priority="16">
      <formula>LEN(TRIM(C18))=0</formula>
    </cfRule>
  </conditionalFormatting>
  <conditionalFormatting sqref="C14:C16">
    <cfRule type="containsBlanks" dxfId="22" priority="17">
      <formula>LEN(TRIM(C14))=0</formula>
    </cfRule>
  </conditionalFormatting>
  <conditionalFormatting sqref="F9">
    <cfRule type="containsBlanks" dxfId="21" priority="13">
      <formula>LEN(TRIM(F9))=0</formula>
    </cfRule>
  </conditionalFormatting>
  <conditionalFormatting sqref="F10">
    <cfRule type="containsBlanks" dxfId="20" priority="14">
      <formula>LEN(TRIM(F10))=0</formula>
    </cfRule>
  </conditionalFormatting>
  <conditionalFormatting sqref="F11">
    <cfRule type="containsBlanks" dxfId="19" priority="12">
      <formula>LEN(TRIM(F11))=0</formula>
    </cfRule>
  </conditionalFormatting>
  <conditionalFormatting sqref="F13">
    <cfRule type="containsBlanks" dxfId="18" priority="11">
      <formula>LEN(TRIM(F13))=0</formula>
    </cfRule>
  </conditionalFormatting>
  <conditionalFormatting sqref="F14:F16">
    <cfRule type="containsBlanks" dxfId="17" priority="10">
      <formula>LEN(TRIM(F14))=0</formula>
    </cfRule>
  </conditionalFormatting>
  <conditionalFormatting sqref="F18:F19">
    <cfRule type="containsBlanks" dxfId="16" priority="9">
      <formula>LEN(TRIM(F18))=0</formula>
    </cfRule>
  </conditionalFormatting>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K25"/>
  <sheetViews>
    <sheetView topLeftCell="A13" zoomScale="85" zoomScaleNormal="85" workbookViewId="0">
      <selection activeCell="L11" sqref="L11"/>
    </sheetView>
  </sheetViews>
  <sheetFormatPr defaultRowHeight="13.5"/>
  <cols>
    <col min="1" max="1" width="10.625" customWidth="1"/>
    <col min="2" max="2" width="15.625" customWidth="1"/>
    <col min="3" max="3" width="20.625" customWidth="1"/>
    <col min="4" max="4" width="10.625" customWidth="1"/>
    <col min="5" max="5" width="15.625" customWidth="1"/>
    <col min="6" max="6" width="20.625" customWidth="1"/>
    <col min="7" max="8" width="9.875" customWidth="1"/>
    <col min="10" max="10" width="15.625" customWidth="1"/>
  </cols>
  <sheetData>
    <row r="1" spans="1:11" ht="21">
      <c r="A1" s="69" t="s">
        <v>77</v>
      </c>
    </row>
    <row r="2" spans="1:11" ht="21.75" thickBot="1">
      <c r="A2" s="33"/>
    </row>
    <row r="3" spans="1:11" ht="45.75" customHeight="1" thickBot="1">
      <c r="A3" s="135" t="s">
        <v>118</v>
      </c>
      <c r="B3" s="135"/>
      <c r="C3" s="136"/>
      <c r="D3" s="137" t="s">
        <v>119</v>
      </c>
      <c r="E3" s="138"/>
      <c r="F3" s="139"/>
    </row>
    <row r="4" spans="1:11" ht="37.5" customHeight="1" thickBot="1">
      <c r="A4" s="140" t="s">
        <v>80</v>
      </c>
      <c r="B4" s="141"/>
      <c r="C4" s="141"/>
      <c r="D4" s="142"/>
      <c r="E4" s="142"/>
      <c r="F4" s="142"/>
    </row>
    <row r="5" spans="1:11" ht="37.5" customHeight="1">
      <c r="A5" s="128" t="s">
        <v>17</v>
      </c>
      <c r="B5" s="128"/>
      <c r="C5" s="76"/>
      <c r="D5" s="130" t="s">
        <v>17</v>
      </c>
      <c r="E5" s="131"/>
      <c r="F5" s="79"/>
      <c r="G5" t="s">
        <v>18</v>
      </c>
    </row>
    <row r="6" spans="1:11" ht="37.5" customHeight="1">
      <c r="A6" s="128" t="s">
        <v>16</v>
      </c>
      <c r="B6" s="128"/>
      <c r="C6" s="77"/>
      <c r="D6" s="134" t="s">
        <v>16</v>
      </c>
      <c r="E6" s="128"/>
      <c r="F6" s="80"/>
      <c r="G6" s="151" t="s">
        <v>131</v>
      </c>
      <c r="H6" s="152"/>
      <c r="I6" s="152"/>
      <c r="J6" s="152"/>
    </row>
    <row r="7" spans="1:11" ht="37.5" customHeight="1" thickBot="1">
      <c r="A7" s="128" t="s">
        <v>150</v>
      </c>
      <c r="B7" s="128"/>
      <c r="C7" s="78"/>
      <c r="D7" s="153" t="s">
        <v>150</v>
      </c>
      <c r="E7" s="154"/>
      <c r="F7" s="82"/>
      <c r="G7" s="148" t="s">
        <v>130</v>
      </c>
      <c r="H7" s="147"/>
      <c r="I7" s="147"/>
      <c r="J7" s="148"/>
      <c r="K7" s="100"/>
    </row>
    <row r="8" spans="1:11" ht="37.5" customHeight="1" thickBot="1">
      <c r="A8" s="143" t="s">
        <v>19</v>
      </c>
      <c r="B8" s="144"/>
      <c r="C8" s="144"/>
      <c r="D8" s="145"/>
      <c r="E8" s="145"/>
      <c r="F8" s="145"/>
    </row>
    <row r="9" spans="1:11" ht="37.5" customHeight="1">
      <c r="A9" s="128" t="s">
        <v>11</v>
      </c>
      <c r="B9" s="128"/>
      <c r="C9" s="78"/>
      <c r="D9" s="130" t="s">
        <v>11</v>
      </c>
      <c r="E9" s="131"/>
      <c r="F9" s="84"/>
      <c r="G9" t="s">
        <v>129</v>
      </c>
    </row>
    <row r="10" spans="1:11" ht="37.5" customHeight="1">
      <c r="A10" s="128" t="s">
        <v>20</v>
      </c>
      <c r="B10" s="128"/>
      <c r="C10" s="83"/>
      <c r="D10" s="134" t="s">
        <v>20</v>
      </c>
      <c r="E10" s="128"/>
      <c r="F10" s="85"/>
      <c r="G10" t="s">
        <v>21</v>
      </c>
    </row>
    <row r="11" spans="1:11" ht="37.5" customHeight="1">
      <c r="A11" s="128" t="s">
        <v>151</v>
      </c>
      <c r="B11" s="128"/>
      <c r="C11" s="78"/>
      <c r="D11" s="134" t="s">
        <v>151</v>
      </c>
      <c r="E11" s="128"/>
      <c r="F11" s="81"/>
      <c r="G11" t="s">
        <v>129</v>
      </c>
    </row>
    <row r="12" spans="1:11" ht="37.5" customHeight="1">
      <c r="A12" s="128" t="s">
        <v>20</v>
      </c>
      <c r="B12" s="128"/>
      <c r="C12" s="83"/>
      <c r="D12" s="134" t="s">
        <v>20</v>
      </c>
      <c r="E12" s="128"/>
      <c r="F12" s="85"/>
      <c r="G12" t="s">
        <v>21</v>
      </c>
    </row>
    <row r="13" spans="1:11" ht="37.5" customHeight="1">
      <c r="A13" s="128" t="s">
        <v>1</v>
      </c>
      <c r="B13" s="128"/>
      <c r="C13" s="78"/>
      <c r="D13" s="134" t="s">
        <v>1</v>
      </c>
      <c r="E13" s="128"/>
      <c r="F13" s="81"/>
      <c r="G13" t="s">
        <v>129</v>
      </c>
    </row>
    <row r="14" spans="1:11" ht="37.5" customHeight="1">
      <c r="A14" s="128" t="s">
        <v>138</v>
      </c>
      <c r="B14" s="128"/>
      <c r="C14" s="78"/>
      <c r="D14" s="134" t="s">
        <v>138</v>
      </c>
      <c r="E14" s="128"/>
      <c r="F14" s="81"/>
      <c r="G14" t="s">
        <v>129</v>
      </c>
    </row>
    <row r="15" spans="1:11" ht="37.5" customHeight="1">
      <c r="A15" s="128" t="s">
        <v>152</v>
      </c>
      <c r="B15" s="128"/>
      <c r="C15" s="78"/>
      <c r="D15" s="134" t="s">
        <v>152</v>
      </c>
      <c r="E15" s="129"/>
      <c r="F15" s="81"/>
      <c r="G15" t="s">
        <v>129</v>
      </c>
    </row>
    <row r="16" spans="1:11" ht="37.5" customHeight="1" thickBot="1">
      <c r="A16" s="128" t="s">
        <v>153</v>
      </c>
      <c r="B16" s="128"/>
      <c r="C16" s="78"/>
      <c r="D16" s="153" t="s">
        <v>153</v>
      </c>
      <c r="E16" s="154"/>
      <c r="F16" s="95"/>
      <c r="G16" t="s">
        <v>129</v>
      </c>
    </row>
    <row r="17" spans="1:6" ht="37.5" customHeight="1" thickBot="1">
      <c r="A17" s="143" t="s">
        <v>22</v>
      </c>
      <c r="B17" s="144"/>
      <c r="C17" s="144"/>
      <c r="D17" s="145"/>
      <c r="E17" s="145"/>
      <c r="F17" s="145"/>
    </row>
    <row r="18" spans="1:6" ht="37.5" customHeight="1">
      <c r="A18" s="128" t="s">
        <v>13</v>
      </c>
      <c r="B18" s="129"/>
      <c r="C18" s="78"/>
      <c r="D18" s="130" t="s">
        <v>13</v>
      </c>
      <c r="E18" s="131"/>
      <c r="F18" s="84"/>
    </row>
    <row r="19" spans="1:6" ht="37.5" customHeight="1" thickBot="1">
      <c r="A19" s="129" t="s">
        <v>23</v>
      </c>
      <c r="B19" s="129"/>
      <c r="C19" s="78"/>
      <c r="D19" s="132" t="s">
        <v>23</v>
      </c>
      <c r="E19" s="133"/>
      <c r="F19" s="82"/>
    </row>
    <row r="20" spans="1:6" ht="21" customHeight="1"/>
    <row r="21" spans="1:6" ht="21" customHeight="1"/>
    <row r="22" spans="1:6" ht="21" customHeight="1"/>
    <row r="23" spans="1:6" ht="21" customHeight="1"/>
    <row r="24" spans="1:6" ht="21" customHeight="1"/>
    <row r="25" spans="1:6" ht="21" customHeight="1"/>
  </sheetData>
  <sheetProtection selectLockedCells="1"/>
  <mergeCells count="33">
    <mergeCell ref="A16:B16"/>
    <mergeCell ref="D16:E16"/>
    <mergeCell ref="A3:C3"/>
    <mergeCell ref="D3:F3"/>
    <mergeCell ref="A4:F4"/>
    <mergeCell ref="A5:B5"/>
    <mergeCell ref="D5:E5"/>
    <mergeCell ref="A6:B6"/>
    <mergeCell ref="D6:E6"/>
    <mergeCell ref="A10:B10"/>
    <mergeCell ref="D10:E10"/>
    <mergeCell ref="A11:B11"/>
    <mergeCell ref="D11:E11"/>
    <mergeCell ref="A12:B12"/>
    <mergeCell ref="D12:E12"/>
    <mergeCell ref="A13:B13"/>
    <mergeCell ref="G6:J6"/>
    <mergeCell ref="A9:B9"/>
    <mergeCell ref="D9:E9"/>
    <mergeCell ref="A7:B7"/>
    <mergeCell ref="D7:E7"/>
    <mergeCell ref="A8:F8"/>
    <mergeCell ref="G7:J7"/>
    <mergeCell ref="D13:E13"/>
    <mergeCell ref="A14:B14"/>
    <mergeCell ref="D14:E14"/>
    <mergeCell ref="A15:B15"/>
    <mergeCell ref="D15:E15"/>
    <mergeCell ref="A17:F17"/>
    <mergeCell ref="A18:B18"/>
    <mergeCell ref="D18:E18"/>
    <mergeCell ref="A19:B19"/>
    <mergeCell ref="D19:E19"/>
  </mergeCells>
  <phoneticPr fontId="1"/>
  <conditionalFormatting sqref="C9:C10 C7 F7">
    <cfRule type="containsBlanks" dxfId="15" priority="19">
      <formula>LEN(TRIM(C7))=0</formula>
    </cfRule>
  </conditionalFormatting>
  <conditionalFormatting sqref="F12">
    <cfRule type="containsBlanks" dxfId="14" priority="17">
      <formula>LEN(TRIM(F12))=0</formula>
    </cfRule>
  </conditionalFormatting>
  <conditionalFormatting sqref="C11:C12">
    <cfRule type="containsBlanks" dxfId="13" priority="18">
      <formula>LEN(TRIM(C11))=0</formula>
    </cfRule>
  </conditionalFormatting>
  <conditionalFormatting sqref="C13">
    <cfRule type="containsBlanks" dxfId="12" priority="16">
      <formula>LEN(TRIM(C13))=0</formula>
    </cfRule>
  </conditionalFormatting>
  <conditionalFormatting sqref="C18:C19">
    <cfRule type="containsBlanks" dxfId="11" priority="14">
      <formula>LEN(TRIM(C18))=0</formula>
    </cfRule>
  </conditionalFormatting>
  <conditionalFormatting sqref="C14:C15">
    <cfRule type="containsBlanks" dxfId="10" priority="15">
      <formula>LEN(TRIM(C14))=0</formula>
    </cfRule>
  </conditionalFormatting>
  <conditionalFormatting sqref="F9">
    <cfRule type="containsBlanks" dxfId="9" priority="11">
      <formula>LEN(TRIM(F9))=0</formula>
    </cfRule>
  </conditionalFormatting>
  <conditionalFormatting sqref="F10">
    <cfRule type="containsBlanks" dxfId="8" priority="12">
      <formula>LEN(TRIM(F10))=0</formula>
    </cfRule>
  </conditionalFormatting>
  <conditionalFormatting sqref="F11">
    <cfRule type="containsBlanks" dxfId="7" priority="10">
      <formula>LEN(TRIM(F11))=0</formula>
    </cfRule>
  </conditionalFormatting>
  <conditionalFormatting sqref="F13">
    <cfRule type="containsBlanks" dxfId="6" priority="9">
      <formula>LEN(TRIM(F13))=0</formula>
    </cfRule>
  </conditionalFormatting>
  <conditionalFormatting sqref="F14:F15">
    <cfRule type="containsBlanks" dxfId="5" priority="8">
      <formula>LEN(TRIM(F14))=0</formula>
    </cfRule>
  </conditionalFormatting>
  <conditionalFormatting sqref="F18:F19">
    <cfRule type="containsBlanks" dxfId="4" priority="7">
      <formula>LEN(TRIM(F18))=0</formula>
    </cfRule>
  </conditionalFormatting>
  <conditionalFormatting sqref="C5:C6">
    <cfRule type="containsBlanks" dxfId="3" priority="6">
      <formula>LEN(TRIM(C5))=0</formula>
    </cfRule>
  </conditionalFormatting>
  <conditionalFormatting sqref="F5:F6">
    <cfRule type="containsBlanks" dxfId="2" priority="4">
      <formula>LEN(TRIM(F5))=0</formula>
    </cfRule>
  </conditionalFormatting>
  <conditionalFormatting sqref="C16">
    <cfRule type="containsBlanks" dxfId="1" priority="2">
      <formula>LEN(TRIM(C16))=0</formula>
    </cfRule>
  </conditionalFormatting>
  <conditionalFormatting sqref="F16">
    <cfRule type="containsBlanks" dxfId="0" priority="1">
      <formula>LEN(TRIM(F16))=0</formula>
    </cfRule>
  </conditionalFormatting>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0"/>
  <sheetViews>
    <sheetView showZeros="0" topLeftCell="A13" workbookViewId="0">
      <selection activeCell="N15" sqref="N15"/>
    </sheetView>
  </sheetViews>
  <sheetFormatPr defaultRowHeight="13.5"/>
  <cols>
    <col min="8" max="8" width="12.875" customWidth="1"/>
  </cols>
  <sheetData>
    <row r="1" spans="1:9">
      <c r="A1" s="158" t="s">
        <v>75</v>
      </c>
      <c r="B1" s="158"/>
    </row>
    <row r="2" spans="1:9" ht="15" customHeight="1">
      <c r="A2" s="158"/>
      <c r="B2" s="158"/>
      <c r="C2" s="162" t="str">
        <f>IF(入力シート①!C9="大型化","３密回避のためのバス大型化事業申請書類等チェックリスト","３密回避のためのバス増車事業申請書類等チェックリスト")</f>
        <v>３密回避のためのバス増車事業申請書類等チェックリスト</v>
      </c>
      <c r="D2" s="163"/>
      <c r="E2" s="163"/>
      <c r="F2" s="163"/>
      <c r="G2" s="163"/>
      <c r="H2" s="163"/>
      <c r="I2" s="163"/>
    </row>
    <row r="3" spans="1:9" ht="15" customHeight="1">
      <c r="A3" s="158"/>
      <c r="B3" s="158"/>
      <c r="C3" s="164"/>
      <c r="D3" s="163"/>
      <c r="E3" s="163"/>
      <c r="F3" s="163"/>
      <c r="G3" s="163"/>
      <c r="H3" s="163"/>
      <c r="I3" s="163"/>
    </row>
    <row r="4" spans="1:9" ht="15" customHeight="1">
      <c r="A4" s="158"/>
      <c r="B4" s="158"/>
      <c r="C4" s="164"/>
      <c r="D4" s="163"/>
      <c r="E4" s="163"/>
      <c r="F4" s="163"/>
      <c r="G4" s="163"/>
      <c r="H4" s="163"/>
      <c r="I4" s="163"/>
    </row>
    <row r="5" spans="1:9" ht="15" customHeight="1">
      <c r="A5" s="158"/>
      <c r="B5" s="158"/>
      <c r="C5" s="164"/>
      <c r="D5" s="163"/>
      <c r="E5" s="163"/>
      <c r="F5" s="163"/>
      <c r="G5" s="163"/>
      <c r="H5" s="163"/>
      <c r="I5" s="163"/>
    </row>
    <row r="6" spans="1:9" ht="15" customHeight="1">
      <c r="A6" s="158"/>
      <c r="B6" s="158"/>
      <c r="C6" s="164"/>
      <c r="D6" s="163"/>
      <c r="E6" s="163"/>
      <c r="F6" s="163"/>
      <c r="G6" s="163"/>
      <c r="H6" s="163"/>
      <c r="I6" s="163"/>
    </row>
    <row r="7" spans="1:9" ht="14.25" thickBot="1"/>
    <row r="8" spans="1:9" ht="22.5" customHeight="1">
      <c r="A8" s="165" t="s">
        <v>8</v>
      </c>
      <c r="B8" s="167">
        <f>入力シート①!C4</f>
        <v>0</v>
      </c>
      <c r="C8" s="168"/>
      <c r="D8" s="169"/>
      <c r="E8" s="159" t="s">
        <v>74</v>
      </c>
      <c r="F8" s="159"/>
      <c r="G8" s="160">
        <f>入力シート①!C7</f>
        <v>0</v>
      </c>
      <c r="H8" s="160"/>
      <c r="I8" s="161"/>
    </row>
    <row r="9" spans="1:9" ht="22.5" customHeight="1">
      <c r="A9" s="166"/>
      <c r="B9" s="170"/>
      <c r="C9" s="171"/>
      <c r="D9" s="172"/>
      <c r="E9" s="173" t="s">
        <v>73</v>
      </c>
      <c r="F9" s="174"/>
      <c r="G9" s="175">
        <f>入力シート①!G7</f>
        <v>0</v>
      </c>
      <c r="H9" s="176"/>
      <c r="I9" s="177"/>
    </row>
    <row r="10" spans="1:9" ht="26.25" customHeight="1">
      <c r="A10" s="155" t="s">
        <v>72</v>
      </c>
      <c r="B10" s="156"/>
      <c r="C10" s="156"/>
      <c r="D10" s="156"/>
      <c r="E10" s="156"/>
      <c r="F10" s="156"/>
      <c r="G10" s="156"/>
      <c r="H10" s="156"/>
      <c r="I10" s="68" t="s">
        <v>71</v>
      </c>
    </row>
    <row r="11" spans="1:9" ht="62.25" customHeight="1">
      <c r="A11" s="67">
        <v>1</v>
      </c>
      <c r="B11" s="157" t="s">
        <v>123</v>
      </c>
      <c r="C11" s="157"/>
      <c r="D11" s="157"/>
      <c r="E11" s="157"/>
      <c r="F11" s="157"/>
      <c r="G11" s="157"/>
      <c r="H11" s="157"/>
      <c r="I11" s="65"/>
    </row>
    <row r="12" spans="1:9" ht="52.5" customHeight="1">
      <c r="A12" s="67">
        <v>2</v>
      </c>
      <c r="B12" s="157" t="s">
        <v>70</v>
      </c>
      <c r="C12" s="157"/>
      <c r="D12" s="157"/>
      <c r="E12" s="157"/>
      <c r="F12" s="157"/>
      <c r="G12" s="157"/>
      <c r="H12" s="157"/>
      <c r="I12" s="65"/>
    </row>
    <row r="13" spans="1:9" ht="52.5" customHeight="1">
      <c r="A13" s="66">
        <v>3</v>
      </c>
      <c r="B13" s="178" t="s">
        <v>26</v>
      </c>
      <c r="C13" s="176"/>
      <c r="D13" s="176"/>
      <c r="E13" s="176"/>
      <c r="F13" s="176"/>
      <c r="G13" s="176"/>
      <c r="H13" s="179"/>
      <c r="I13" s="65"/>
    </row>
    <row r="14" spans="1:9" ht="52.5" customHeight="1">
      <c r="A14" s="66">
        <v>4</v>
      </c>
      <c r="B14" s="178" t="s">
        <v>98</v>
      </c>
      <c r="C14" s="176"/>
      <c r="D14" s="176"/>
      <c r="E14" s="176"/>
      <c r="F14" s="176"/>
      <c r="G14" s="176"/>
      <c r="H14" s="179"/>
      <c r="I14" s="65"/>
    </row>
    <row r="15" spans="1:9" ht="52.5" customHeight="1">
      <c r="A15" s="66">
        <v>5</v>
      </c>
      <c r="B15" s="157" t="s">
        <v>97</v>
      </c>
      <c r="C15" s="157"/>
      <c r="D15" s="157"/>
      <c r="E15" s="157"/>
      <c r="F15" s="157"/>
      <c r="G15" s="157"/>
      <c r="H15" s="157"/>
      <c r="I15" s="65"/>
    </row>
    <row r="16" spans="1:9" ht="52.5" customHeight="1">
      <c r="A16" s="64">
        <v>6</v>
      </c>
      <c r="B16" s="157" t="s">
        <v>96</v>
      </c>
      <c r="C16" s="157"/>
      <c r="D16" s="157"/>
      <c r="E16" s="157"/>
      <c r="F16" s="157"/>
      <c r="G16" s="157"/>
      <c r="H16" s="157"/>
      <c r="I16" s="63"/>
    </row>
    <row r="17" spans="1:9" ht="72.75" customHeight="1" thickBot="1">
      <c r="A17" s="62">
        <v>7</v>
      </c>
      <c r="B17" s="180" t="s">
        <v>163</v>
      </c>
      <c r="C17" s="180"/>
      <c r="D17" s="180"/>
      <c r="E17" s="180"/>
      <c r="F17" s="180"/>
      <c r="G17" s="180"/>
      <c r="H17" s="180"/>
      <c r="I17" s="61"/>
    </row>
    <row r="19" spans="1:9" ht="17.25">
      <c r="A19" s="60" t="s">
        <v>69</v>
      </c>
    </row>
    <row r="20" spans="1:9" ht="17.25">
      <c r="A20" s="60" t="s">
        <v>68</v>
      </c>
    </row>
  </sheetData>
  <sheetProtection selectLockedCells="1" selectUnlockedCells="1"/>
  <mergeCells count="17">
    <mergeCell ref="B14:H14"/>
    <mergeCell ref="B15:H15"/>
    <mergeCell ref="B16:H16"/>
    <mergeCell ref="B17:H17"/>
    <mergeCell ref="B13:H13"/>
    <mergeCell ref="A10:H10"/>
    <mergeCell ref="B12:H12"/>
    <mergeCell ref="B11:H11"/>
    <mergeCell ref="A1:B1"/>
    <mergeCell ref="A2:B6"/>
    <mergeCell ref="E8:F8"/>
    <mergeCell ref="G8:I8"/>
    <mergeCell ref="C2:I6"/>
    <mergeCell ref="A8:A9"/>
    <mergeCell ref="B8:D9"/>
    <mergeCell ref="E9:F9"/>
    <mergeCell ref="G9:I9"/>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1"/>
  <sheetViews>
    <sheetView showZeros="0" topLeftCell="A25" workbookViewId="0">
      <selection activeCell="K31" sqref="K31"/>
    </sheetView>
  </sheetViews>
  <sheetFormatPr defaultRowHeight="13.5"/>
  <cols>
    <col min="1" max="1" width="15.5" bestFit="1" customWidth="1"/>
    <col min="8" max="8" width="18" customWidth="1"/>
  </cols>
  <sheetData>
    <row r="1" spans="1:8" ht="22.5" customHeight="1">
      <c r="A1" t="s">
        <v>106</v>
      </c>
    </row>
    <row r="2" spans="1:8" ht="22.5" customHeight="1">
      <c r="H2" s="75">
        <f>入力シート①!C3</f>
        <v>0</v>
      </c>
    </row>
    <row r="3" spans="1:8" ht="22.5" customHeight="1"/>
    <row r="4" spans="1:8" ht="22.5" customHeight="1"/>
    <row r="5" spans="1:8" ht="22.5" customHeight="1">
      <c r="A5" s="70" t="s">
        <v>82</v>
      </c>
    </row>
    <row r="6" spans="1:8" ht="22.5" customHeight="1"/>
    <row r="7" spans="1:8" ht="22.5" customHeight="1"/>
    <row r="8" spans="1:8" ht="22.5" customHeight="1">
      <c r="E8" s="72" t="s">
        <v>58</v>
      </c>
      <c r="F8" s="184">
        <f>入力シート①!C6</f>
        <v>0</v>
      </c>
      <c r="G8" s="184"/>
      <c r="H8" s="184"/>
    </row>
    <row r="9" spans="1:8" ht="22.5" customHeight="1">
      <c r="E9" s="71"/>
      <c r="F9" s="185">
        <f>入力シート①!C4</f>
        <v>0</v>
      </c>
      <c r="G9" s="185"/>
      <c r="H9" s="185"/>
    </row>
    <row r="10" spans="1:8" ht="22.5" customHeight="1">
      <c r="E10" s="73" t="s">
        <v>83</v>
      </c>
      <c r="F10" s="185">
        <f>入力シート①!C5</f>
        <v>0</v>
      </c>
      <c r="G10" s="185"/>
      <c r="H10" s="185"/>
    </row>
    <row r="11" spans="1:8" ht="22.5" customHeight="1"/>
    <row r="12" spans="1:8" ht="22.5" customHeight="1"/>
    <row r="13" spans="1:8" ht="22.5" customHeight="1">
      <c r="A13" s="186" t="s">
        <v>124</v>
      </c>
      <c r="B13" s="187"/>
      <c r="C13" s="187"/>
      <c r="D13" s="187"/>
      <c r="E13" s="187"/>
      <c r="F13" s="187"/>
      <c r="G13" s="187"/>
      <c r="H13" s="187"/>
    </row>
    <row r="14" spans="1:8" ht="22.5" customHeight="1"/>
    <row r="15" spans="1:8" ht="22.5" customHeight="1">
      <c r="A15" s="183" t="s">
        <v>125</v>
      </c>
      <c r="B15" s="183"/>
      <c r="C15" s="183"/>
      <c r="D15" s="183"/>
      <c r="E15" s="183"/>
      <c r="F15" s="183"/>
      <c r="G15" s="183"/>
      <c r="H15" s="183"/>
    </row>
    <row r="16" spans="1:8" ht="22.5" customHeight="1">
      <c r="A16" s="183"/>
      <c r="B16" s="183"/>
      <c r="C16" s="183"/>
      <c r="D16" s="183"/>
      <c r="E16" s="183"/>
      <c r="F16" s="183"/>
      <c r="G16" s="183"/>
      <c r="H16" s="183"/>
    </row>
    <row r="17" spans="1:8" ht="22.5" customHeight="1"/>
    <row r="18" spans="1:8" ht="22.5" customHeight="1">
      <c r="A18" s="70" t="s">
        <v>84</v>
      </c>
      <c r="B18" s="71"/>
      <c r="C18" s="71"/>
      <c r="D18" s="71"/>
      <c r="E18" s="71"/>
      <c r="F18" s="71"/>
      <c r="G18" s="71"/>
      <c r="H18" s="71"/>
    </row>
    <row r="19" spans="1:8" ht="22.5" customHeight="1">
      <c r="A19" s="185" t="str">
        <f>IF(入力シート①!C9="大型化","　　　３密回避のためのバス大型化事業","　　　３密回避のためのバス増車事業")</f>
        <v>　　　３密回避のためのバス増車事業</v>
      </c>
      <c r="B19" s="185"/>
      <c r="C19" s="185"/>
      <c r="D19" s="185"/>
      <c r="E19" s="185"/>
      <c r="F19" s="185"/>
      <c r="G19" s="185"/>
      <c r="H19" s="185"/>
    </row>
    <row r="20" spans="1:8" ht="22.5" customHeight="1"/>
    <row r="21" spans="1:8" ht="22.5" customHeight="1">
      <c r="A21" s="70" t="s">
        <v>85</v>
      </c>
    </row>
    <row r="22" spans="1:8" ht="22.5" customHeight="1">
      <c r="A22" s="182">
        <f>'収支予算（見込）書　合計'!C5</f>
        <v>0</v>
      </c>
      <c r="B22" s="182"/>
      <c r="C22" s="182"/>
      <c r="D22" s="182"/>
      <c r="E22" s="182"/>
      <c r="F22" s="182"/>
      <c r="G22" s="182"/>
    </row>
    <row r="23" spans="1:8" ht="22.5" customHeight="1"/>
    <row r="24" spans="1:8" ht="22.5" customHeight="1">
      <c r="A24" s="70" t="s">
        <v>86</v>
      </c>
    </row>
    <row r="25" spans="1:8" ht="22.5" customHeight="1">
      <c r="A25" s="70" t="s">
        <v>87</v>
      </c>
    </row>
    <row r="26" spans="1:8" ht="22.5" customHeight="1">
      <c r="A26" s="70" t="s">
        <v>88</v>
      </c>
    </row>
    <row r="27" spans="1:8" ht="22.5" customHeight="1">
      <c r="A27" s="70" t="s">
        <v>89</v>
      </c>
    </row>
    <row r="28" spans="1:8" ht="22.5" customHeight="1">
      <c r="A28" s="70" t="s">
        <v>90</v>
      </c>
    </row>
    <row r="29" spans="1:8" ht="22.5" customHeight="1">
      <c r="A29" s="70" t="s">
        <v>109</v>
      </c>
    </row>
    <row r="30" spans="1:8" ht="22.5" customHeight="1">
      <c r="A30" s="183" t="s">
        <v>164</v>
      </c>
      <c r="B30" s="183"/>
      <c r="C30" s="183"/>
      <c r="D30" s="183"/>
      <c r="E30" s="183"/>
      <c r="F30" s="183"/>
      <c r="G30" s="183"/>
      <c r="H30" s="183"/>
    </row>
    <row r="31" spans="1:8" ht="22.5" customHeight="1">
      <c r="A31" s="70" t="s">
        <v>165</v>
      </c>
    </row>
    <row r="32" spans="1:8" ht="22.5" customHeight="1">
      <c r="A32" s="70"/>
    </row>
    <row r="33" spans="1:7" ht="22.5" customHeight="1">
      <c r="A33" s="70" t="s">
        <v>161</v>
      </c>
    </row>
    <row r="34" spans="1:7" ht="22.5" customHeight="1">
      <c r="A34" s="106" t="s">
        <v>160</v>
      </c>
      <c r="B34" s="181">
        <f>入力シート①!C7</f>
        <v>0</v>
      </c>
      <c r="C34" s="181"/>
      <c r="D34" s="106" t="s">
        <v>73</v>
      </c>
      <c r="E34" s="181">
        <f>入力シート①!G7</f>
        <v>0</v>
      </c>
      <c r="F34" s="181"/>
      <c r="G34" s="181"/>
    </row>
    <row r="35" spans="1:7" ht="22.5" customHeight="1">
      <c r="A35" s="70"/>
    </row>
    <row r="36" spans="1:7" ht="22.5" customHeight="1">
      <c r="A36" s="70"/>
    </row>
    <row r="37" spans="1:7" ht="22.5" customHeight="1">
      <c r="A37" s="70"/>
    </row>
    <row r="38" spans="1:7" ht="22.5" customHeight="1">
      <c r="A38" s="70"/>
    </row>
    <row r="39" spans="1:7" ht="22.5" customHeight="1">
      <c r="A39" s="70"/>
    </row>
    <row r="40" spans="1:7" ht="22.5" customHeight="1">
      <c r="A40" s="70"/>
    </row>
    <row r="41" spans="1:7" ht="22.5" customHeight="1">
      <c r="A41" s="70"/>
    </row>
  </sheetData>
  <sheetProtection algorithmName="SHA-512" hashValue="4GdOJL0wsHGmW00oZek40cS6EtwwznxbjRKGc5W9h7lauPVMlrm7FNW8tP2eu1WkYLYUtGmvX94b/IvzoYlnSA==" saltValue="sdUaIojL8dSWRD6MIGRX2g==" spinCount="100000" sheet="1" selectLockedCells="1" selectUnlockedCells="1"/>
  <mergeCells count="10">
    <mergeCell ref="F8:H8"/>
    <mergeCell ref="F9:H9"/>
    <mergeCell ref="F10:H10"/>
    <mergeCell ref="A13:H13"/>
    <mergeCell ref="A19:H19"/>
    <mergeCell ref="B34:C34"/>
    <mergeCell ref="E34:G34"/>
    <mergeCell ref="A22:G22"/>
    <mergeCell ref="A30:H30"/>
    <mergeCell ref="A15:H16"/>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
  <sheetViews>
    <sheetView showZeros="0" workbookViewId="0">
      <selection activeCell="J34" sqref="J34"/>
    </sheetView>
  </sheetViews>
  <sheetFormatPr defaultRowHeight="13.5"/>
  <sheetData>
    <row r="1" spans="1:9" ht="18.75">
      <c r="A1" s="189" t="s">
        <v>63</v>
      </c>
      <c r="B1" s="190"/>
      <c r="C1" s="190"/>
      <c r="D1" s="190"/>
      <c r="E1" s="190"/>
      <c r="F1" s="190"/>
      <c r="G1" s="190"/>
      <c r="H1" s="190"/>
      <c r="I1" s="190"/>
    </row>
    <row r="3" spans="1:9" ht="37.5" customHeight="1">
      <c r="A3" s="32" t="s">
        <v>8</v>
      </c>
      <c r="B3" s="188">
        <f>入力シート①!C4</f>
        <v>0</v>
      </c>
      <c r="C3" s="188"/>
      <c r="D3" s="188"/>
    </row>
    <row r="5" spans="1:9" ht="26.25" customHeight="1">
      <c r="A5" s="192" t="s">
        <v>64</v>
      </c>
      <c r="B5" s="192"/>
      <c r="C5" s="191" t="str">
        <f>IF(入力シート①!C9="大型化","　３密回避のためのバス大型化事業","　３密回避のためのバス増車事業")</f>
        <v>　３密回避のためのバス増車事業</v>
      </c>
      <c r="D5" s="191"/>
      <c r="E5" s="191"/>
      <c r="F5" s="191"/>
      <c r="G5" s="191"/>
      <c r="H5" s="191"/>
      <c r="I5" s="191"/>
    </row>
    <row r="6" spans="1:9" ht="26.25" customHeight="1">
      <c r="A6" s="192"/>
      <c r="B6" s="192"/>
      <c r="C6" s="193" t="str">
        <f>"　（"&amp;入力シート①!C8&amp;"）"</f>
        <v>　（）</v>
      </c>
      <c r="D6" s="193"/>
      <c r="E6" s="193"/>
      <c r="F6" s="193"/>
      <c r="G6" s="193"/>
      <c r="H6" s="193"/>
      <c r="I6" s="193"/>
    </row>
    <row r="7" spans="1:9" ht="121.5" customHeight="1">
      <c r="A7" s="192" t="s">
        <v>65</v>
      </c>
      <c r="B7" s="192"/>
      <c r="C7" s="194">
        <f>入力シート①!C10</f>
        <v>0</v>
      </c>
      <c r="D7" s="194"/>
      <c r="E7" s="194"/>
      <c r="F7" s="194"/>
      <c r="G7" s="194"/>
      <c r="H7" s="194"/>
      <c r="I7" s="194"/>
    </row>
    <row r="8" spans="1:9" ht="45" customHeight="1">
      <c r="A8" s="195" t="s">
        <v>66</v>
      </c>
      <c r="B8" s="196"/>
      <c r="C8" s="199" t="s">
        <v>144</v>
      </c>
      <c r="D8" s="200"/>
      <c r="E8" s="103">
        <f>入力シート①!D11</f>
        <v>0</v>
      </c>
      <c r="F8" s="199" t="s">
        <v>143</v>
      </c>
      <c r="G8" s="200"/>
      <c r="H8" s="199">
        <f>入力シート①!H11</f>
        <v>0</v>
      </c>
      <c r="I8" s="200"/>
    </row>
    <row r="9" spans="1:9" ht="183" customHeight="1">
      <c r="A9" s="197"/>
      <c r="B9" s="198"/>
      <c r="C9" s="194">
        <f>入力シート①!C12</f>
        <v>0</v>
      </c>
      <c r="D9" s="194"/>
      <c r="E9" s="194"/>
      <c r="F9" s="194"/>
      <c r="G9" s="194"/>
      <c r="H9" s="194"/>
      <c r="I9" s="194"/>
    </row>
    <row r="10" spans="1:9" ht="218.25" customHeight="1">
      <c r="A10" s="157" t="s">
        <v>67</v>
      </c>
      <c r="B10" s="157"/>
      <c r="C10" s="194">
        <f>入力シート①!C13</f>
        <v>0</v>
      </c>
      <c r="D10" s="194"/>
      <c r="E10" s="194"/>
      <c r="F10" s="194"/>
      <c r="G10" s="194"/>
      <c r="H10" s="194"/>
      <c r="I10" s="194"/>
    </row>
  </sheetData>
  <sheetProtection algorithmName="SHA-512" hashValue="EtaWk6RsQqPsLB+bTniImRXuRRyIL6NtqzoCWX/QAx1DoORTSXipsT0kGrxDGp7o6SeUZFVk59lS6mY713ZzFQ==" saltValue="SFQUoZxEVbpr8DezMSyENA==" spinCount="100000" sheet="1" selectLockedCells="1" selectUnlockedCells="1"/>
  <mergeCells count="14">
    <mergeCell ref="A7:B7"/>
    <mergeCell ref="C7:I7"/>
    <mergeCell ref="C9:I9"/>
    <mergeCell ref="A10:B10"/>
    <mergeCell ref="C10:I10"/>
    <mergeCell ref="A8:B9"/>
    <mergeCell ref="C8:D8"/>
    <mergeCell ref="F8:G8"/>
    <mergeCell ref="H8:I8"/>
    <mergeCell ref="B3:D3"/>
    <mergeCell ref="A1:I1"/>
    <mergeCell ref="C5:I5"/>
    <mergeCell ref="A5:B6"/>
    <mergeCell ref="C6:I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showZeros="0" topLeftCell="E1" workbookViewId="0">
      <selection activeCell="J34" sqref="J34"/>
    </sheetView>
  </sheetViews>
  <sheetFormatPr defaultRowHeight="13.5"/>
  <cols>
    <col min="1" max="8" width="10.75" customWidth="1"/>
    <col min="10" max="10" width="9" hidden="1" customWidth="1"/>
    <col min="11" max="11" width="10.125" hidden="1" customWidth="1"/>
    <col min="12" max="17" width="9" hidden="1" customWidth="1"/>
    <col min="18" max="21" width="0" hidden="1" customWidth="1"/>
  </cols>
  <sheetData>
    <row r="1" spans="1:18" ht="17.25">
      <c r="A1" s="201" t="s">
        <v>134</v>
      </c>
      <c r="B1" s="202"/>
      <c r="C1" s="202"/>
      <c r="D1" s="202"/>
      <c r="E1" s="202"/>
      <c r="F1" s="202"/>
      <c r="G1" s="202"/>
      <c r="H1" s="202"/>
    </row>
    <row r="3" spans="1:18">
      <c r="A3" t="s">
        <v>27</v>
      </c>
      <c r="H3" t="s">
        <v>28</v>
      </c>
    </row>
    <row r="4" spans="1:18" ht="31.5" customHeight="1">
      <c r="A4" s="158" t="s">
        <v>0</v>
      </c>
      <c r="B4" s="158"/>
      <c r="C4" s="158" t="s">
        <v>29</v>
      </c>
      <c r="D4" s="158"/>
      <c r="E4" s="158" t="s">
        <v>30</v>
      </c>
      <c r="F4" s="158"/>
      <c r="G4" s="158"/>
      <c r="H4" s="158"/>
    </row>
    <row r="5" spans="1:18" ht="22.5" customHeight="1">
      <c r="A5" s="203" t="s">
        <v>108</v>
      </c>
      <c r="B5" s="204"/>
      <c r="C5" s="205">
        <f>ROUNDDOWN(SUM(C19:D21)-L13,-3)</f>
        <v>0</v>
      </c>
      <c r="D5" s="206"/>
      <c r="E5" s="204" t="str">
        <f>IF(C5=0,"","収支予算（見込）計算書のとおり")</f>
        <v/>
      </c>
      <c r="F5" s="204"/>
      <c r="G5" s="204"/>
      <c r="H5" s="207"/>
      <c r="J5" t="s">
        <v>116</v>
      </c>
      <c r="R5" t="s">
        <v>135</v>
      </c>
    </row>
    <row r="6" spans="1:18" ht="22.5" customHeight="1">
      <c r="A6" s="208"/>
      <c r="B6" s="209"/>
      <c r="C6" s="210"/>
      <c r="D6" s="211"/>
      <c r="E6" s="209"/>
      <c r="F6" s="209"/>
      <c r="G6" s="209"/>
      <c r="H6" s="212"/>
    </row>
    <row r="7" spans="1:18" ht="22.5" customHeight="1">
      <c r="A7" s="208" t="str">
        <f>IF(C7=0,"","（端数処理）")</f>
        <v/>
      </c>
      <c r="B7" s="209"/>
      <c r="C7" s="210">
        <f>(SUM(C19:D21)-SUM(C11:D13))-ROUNDDOWN(SUM(C19:D21)-SUM(C11:D13),-3)</f>
        <v>0</v>
      </c>
      <c r="D7" s="211"/>
      <c r="E7" s="209" t="str">
        <f>IF(C7=0,"","収支予算（見込）計算書のとおり")</f>
        <v/>
      </c>
      <c r="F7" s="209"/>
      <c r="G7" s="209"/>
      <c r="H7" s="212"/>
    </row>
    <row r="8" spans="1:18" ht="22.5" customHeight="1">
      <c r="A8" s="208"/>
      <c r="B8" s="209"/>
      <c r="C8" s="210"/>
      <c r="D8" s="211"/>
      <c r="E8" s="209"/>
      <c r="F8" s="209"/>
      <c r="G8" s="209"/>
      <c r="H8" s="212"/>
    </row>
    <row r="9" spans="1:18" ht="22.5" customHeight="1">
      <c r="A9" s="208" t="str">
        <f>IF(C9=0,"","利用者支払料金等")</f>
        <v/>
      </c>
      <c r="B9" s="209"/>
      <c r="C9" s="210">
        <f>C29-SUM(C5:D7)-SUM(C11:D13)</f>
        <v>0</v>
      </c>
      <c r="D9" s="211"/>
      <c r="E9" s="209" t="str">
        <f>IF(C9=0,"","収支予算（見込）計算書のとおり")</f>
        <v/>
      </c>
      <c r="F9" s="209"/>
      <c r="G9" s="209"/>
      <c r="H9" s="212"/>
      <c r="J9" t="s">
        <v>120</v>
      </c>
    </row>
    <row r="10" spans="1:18" ht="22.5" customHeight="1">
      <c r="A10" s="208"/>
      <c r="B10" s="209"/>
      <c r="C10" s="210"/>
      <c r="D10" s="211"/>
      <c r="E10" s="209"/>
      <c r="F10" s="209"/>
      <c r="G10" s="209"/>
      <c r="H10" s="212"/>
      <c r="K10" t="s">
        <v>33</v>
      </c>
      <c r="L10" t="s">
        <v>34</v>
      </c>
      <c r="M10" t="s">
        <v>37</v>
      </c>
    </row>
    <row r="11" spans="1:18" ht="22.5" customHeight="1">
      <c r="A11" s="208" t="str">
        <f>IF(C11=0,"","GoToトラベル")</f>
        <v/>
      </c>
      <c r="B11" s="209"/>
      <c r="C11" s="210">
        <f>K11+L11</f>
        <v>0</v>
      </c>
      <c r="D11" s="211"/>
      <c r="E11" s="209" t="str">
        <f>IF(C11=0,"","収支予算（見込）計算書のとおり")</f>
        <v/>
      </c>
      <c r="F11" s="209"/>
      <c r="G11" s="209"/>
      <c r="H11" s="212"/>
      <c r="J11" t="s">
        <v>121</v>
      </c>
      <c r="K11">
        <f>SUM('収支予算（見込）書　自社:収支予算（見込）書　他社'!K11)</f>
        <v>0</v>
      </c>
      <c r="L11">
        <f>SUM('収支予算（見込）書　自社:収支予算（見込）書　他社'!L11)</f>
        <v>0</v>
      </c>
      <c r="M11">
        <f>L11-K11</f>
        <v>0</v>
      </c>
    </row>
    <row r="12" spans="1:18" ht="22.5" customHeight="1">
      <c r="A12" s="208"/>
      <c r="B12" s="209"/>
      <c r="C12" s="210"/>
      <c r="D12" s="211"/>
      <c r="E12" s="209"/>
      <c r="F12" s="209"/>
      <c r="G12" s="209"/>
      <c r="H12" s="212"/>
      <c r="J12" t="s">
        <v>122</v>
      </c>
      <c r="K12">
        <f>SUM('収支予算（見込）書　自社:収支予算（見込）書　他社'!K12)</f>
        <v>0</v>
      </c>
      <c r="L12">
        <f>SUM('収支予算（見込）書　自社:収支予算（見込）書　他社'!L12)</f>
        <v>0</v>
      </c>
      <c r="M12">
        <f>L12-K12</f>
        <v>0</v>
      </c>
    </row>
    <row r="13" spans="1:18" ht="22.5" customHeight="1">
      <c r="A13" s="208" t="str">
        <f>IF(C13=0,"","他自治体補助")</f>
        <v/>
      </c>
      <c r="B13" s="209"/>
      <c r="C13" s="210">
        <f>K12+L12</f>
        <v>0</v>
      </c>
      <c r="D13" s="211"/>
      <c r="E13" s="209" t="str">
        <f>IF(C13=0,"","収支予算（見込）計算書のとおり")</f>
        <v/>
      </c>
      <c r="F13" s="209"/>
      <c r="G13" s="209"/>
      <c r="H13" s="212"/>
      <c r="J13" t="s">
        <v>6</v>
      </c>
      <c r="K13">
        <f>SUM(K11:K12)</f>
        <v>0</v>
      </c>
      <c r="L13">
        <f>SUM(L11:L12)</f>
        <v>0</v>
      </c>
      <c r="M13" s="31">
        <f>SUM(M11:M12)</f>
        <v>0</v>
      </c>
    </row>
    <row r="14" spans="1:18" ht="22.5" customHeight="1">
      <c r="A14" s="213"/>
      <c r="B14" s="214"/>
      <c r="C14" s="215"/>
      <c r="D14" s="216"/>
      <c r="E14" s="214"/>
      <c r="F14" s="214"/>
      <c r="G14" s="214"/>
      <c r="H14" s="217"/>
    </row>
    <row r="15" spans="1:18" ht="45" customHeight="1">
      <c r="A15" s="158" t="s">
        <v>31</v>
      </c>
      <c r="B15" s="158"/>
      <c r="C15" s="218">
        <f>SUM(C5:D14)</f>
        <v>0</v>
      </c>
      <c r="D15" s="218"/>
      <c r="E15" s="158"/>
      <c r="F15" s="158"/>
      <c r="G15" s="158"/>
      <c r="H15" s="158"/>
    </row>
    <row r="16" spans="1:18">
      <c r="A16" s="219"/>
      <c r="B16" s="219"/>
      <c r="C16" s="219"/>
      <c r="D16" s="219"/>
      <c r="E16" s="219"/>
      <c r="F16" s="219"/>
      <c r="G16" s="219"/>
      <c r="H16" s="219"/>
    </row>
    <row r="17" spans="1:17">
      <c r="A17" t="s">
        <v>32</v>
      </c>
      <c r="H17" t="s">
        <v>28</v>
      </c>
      <c r="J17" t="s">
        <v>38</v>
      </c>
      <c r="O17" t="s">
        <v>39</v>
      </c>
    </row>
    <row r="18" spans="1:17" ht="31.5" customHeight="1">
      <c r="A18" s="158" t="s">
        <v>0</v>
      </c>
      <c r="B18" s="158"/>
      <c r="C18" s="158" t="s">
        <v>29</v>
      </c>
      <c r="D18" s="158"/>
      <c r="E18" s="158" t="s">
        <v>30</v>
      </c>
      <c r="F18" s="158"/>
      <c r="G18" s="158"/>
      <c r="H18" s="158"/>
      <c r="K18" s="90" t="s">
        <v>33</v>
      </c>
      <c r="L18" s="90" t="s">
        <v>34</v>
      </c>
      <c r="M18" s="90" t="s">
        <v>37</v>
      </c>
      <c r="O18" s="90" t="s">
        <v>33</v>
      </c>
      <c r="P18" s="90" t="s">
        <v>34</v>
      </c>
      <c r="Q18" s="90" t="s">
        <v>37</v>
      </c>
    </row>
    <row r="19" spans="1:17" ht="22.5" customHeight="1">
      <c r="A19" s="203" t="str">
        <f>IF(入力シート①!C9="大型化","バス大型化経費","バス増車経費")</f>
        <v>バス増車経費</v>
      </c>
      <c r="B19" s="204"/>
      <c r="C19" s="220">
        <f>M24</f>
        <v>0</v>
      </c>
      <c r="D19" s="221"/>
      <c r="E19" s="204" t="str">
        <f>IF(C19=0,"","収支予算（見込）計算書のとおり")</f>
        <v/>
      </c>
      <c r="F19" s="204"/>
      <c r="G19" s="204"/>
      <c r="H19" s="207"/>
      <c r="J19" t="s">
        <v>10</v>
      </c>
      <c r="K19" s="39">
        <f>SUM('収支予算（見込）書　自社:収支予算（見込）書　他社'!K19)</f>
        <v>0</v>
      </c>
      <c r="L19" s="39">
        <f>SUM('収支予算（見込）書　自社:収支予算（見込）書　他社'!L19)</f>
        <v>0</v>
      </c>
      <c r="M19" s="39">
        <f>L19-K19</f>
        <v>0</v>
      </c>
      <c r="O19" s="39">
        <f>SUM('収支予算（見込）書　自社:収支予算（見込）書　他社'!O19)</f>
        <v>0</v>
      </c>
      <c r="P19" s="39">
        <f>SUM('収支予算（見込）書　自社:収支予算（見込）書　他社'!P19)</f>
        <v>0</v>
      </c>
      <c r="Q19" s="31">
        <f>P19-O19</f>
        <v>0</v>
      </c>
    </row>
    <row r="20" spans="1:17" ht="22.5" customHeight="1">
      <c r="A20" s="208" t="str">
        <f>IF(Q19=0,"","高速道路利用料")</f>
        <v/>
      </c>
      <c r="B20" s="209"/>
      <c r="C20" s="210">
        <f>Q19</f>
        <v>0</v>
      </c>
      <c r="D20" s="211"/>
      <c r="E20" s="209" t="str">
        <f>IF(C20=0,"","収支予算（見込）計算書のとおり")</f>
        <v/>
      </c>
      <c r="F20" s="209"/>
      <c r="G20" s="209"/>
      <c r="H20" s="212"/>
      <c r="J20" t="s">
        <v>35</v>
      </c>
      <c r="K20" s="39">
        <f>SUM('収支予算（見込）書　自社:収支予算（見込）書　他社'!K20)</f>
        <v>0</v>
      </c>
      <c r="L20" s="39">
        <f>SUM('収支予算（見込）書　自社:収支予算（見込）書　他社'!L20)</f>
        <v>0</v>
      </c>
      <c r="M20" s="39">
        <f t="shared" ref="M20:M22" si="0">L20-K20</f>
        <v>0</v>
      </c>
    </row>
    <row r="21" spans="1:17" ht="22.5" customHeight="1">
      <c r="A21" s="208" t="str">
        <f>IF(Q23=0,"","フェリー利用料")</f>
        <v/>
      </c>
      <c r="B21" s="209"/>
      <c r="C21" s="210">
        <f>Q23</f>
        <v>0</v>
      </c>
      <c r="D21" s="211"/>
      <c r="E21" s="209" t="str">
        <f>IF(C21=0,"","収支予算（見込）計算書のとおり")</f>
        <v/>
      </c>
      <c r="F21" s="209"/>
      <c r="G21" s="209"/>
      <c r="H21" s="212"/>
      <c r="J21" t="s">
        <v>139</v>
      </c>
      <c r="K21" s="39">
        <f>SUM('収支予算（見込）書　自社:収支予算（見込）書　他社'!K21)</f>
        <v>0</v>
      </c>
      <c r="L21" s="39">
        <f>SUM('収支予算（見込）書　自社:収支予算（見込）書　他社'!L21)</f>
        <v>0</v>
      </c>
      <c r="M21" s="39">
        <f t="shared" si="0"/>
        <v>0</v>
      </c>
      <c r="O21" t="s">
        <v>12</v>
      </c>
    </row>
    <row r="22" spans="1:17" ht="22.5" customHeight="1">
      <c r="A22" s="208"/>
      <c r="B22" s="209"/>
      <c r="C22" s="210"/>
      <c r="D22" s="211"/>
      <c r="E22" s="209"/>
      <c r="F22" s="209"/>
      <c r="G22" s="209"/>
      <c r="H22" s="212"/>
      <c r="J22" t="s">
        <v>36</v>
      </c>
      <c r="K22" s="39">
        <f>SUM('収支予算（見込）書　自社:収支予算（見込）書　他社'!K22)</f>
        <v>0</v>
      </c>
      <c r="L22" s="39">
        <f>SUM('収支予算（見込）書　自社:収支予算（見込）書　他社'!L22)</f>
        <v>0</v>
      </c>
      <c r="M22" s="39">
        <f t="shared" si="0"/>
        <v>0</v>
      </c>
      <c r="O22" s="90" t="s">
        <v>33</v>
      </c>
      <c r="P22" s="90" t="s">
        <v>34</v>
      </c>
      <c r="Q22" s="90" t="s">
        <v>37</v>
      </c>
    </row>
    <row r="23" spans="1:17" ht="22.5" customHeight="1">
      <c r="A23" s="208" t="str">
        <f>'入力シート②-自社運行'!C5&amp;"バス運行経費"</f>
        <v>バス運行経費</v>
      </c>
      <c r="B23" s="209"/>
      <c r="C23" s="222">
        <f>K24</f>
        <v>0</v>
      </c>
      <c r="D23" s="223"/>
      <c r="E23" s="209" t="str">
        <f>IF(C23=0,"","収支予算（見込）計算書のとおり")</f>
        <v/>
      </c>
      <c r="F23" s="209"/>
      <c r="G23" s="209"/>
      <c r="H23" s="212"/>
      <c r="J23" t="s">
        <v>136</v>
      </c>
      <c r="K23" s="39">
        <f>SUM('収支予算（見込）書　自社:収支予算（見込）書　他社'!K23)</f>
        <v>0</v>
      </c>
      <c r="L23" s="39">
        <f>SUM('収支予算（見込）書　自社:収支予算（見込）書　他社'!L23)</f>
        <v>0</v>
      </c>
      <c r="M23" s="39">
        <f t="shared" ref="M23" si="1">L23-K23</f>
        <v>0</v>
      </c>
      <c r="O23" s="39">
        <f>SUM('収支予算（見込）書　自社:収支予算（見込）書　他社'!O23)</f>
        <v>0</v>
      </c>
      <c r="P23" s="39">
        <f>SUM('収支予算（見込）書　自社:収支予算（見込）書　他社'!P23)</f>
        <v>0</v>
      </c>
      <c r="Q23" s="31">
        <f>P23-O23</f>
        <v>0</v>
      </c>
    </row>
    <row r="24" spans="1:17" ht="22.5" customHeight="1">
      <c r="A24" s="208" t="str">
        <f>IF(O19=0,"","高速道路利用料")</f>
        <v/>
      </c>
      <c r="B24" s="209"/>
      <c r="C24" s="210">
        <f>IF(O19=0,0,O19)</f>
        <v>0</v>
      </c>
      <c r="D24" s="211"/>
      <c r="E24" s="209" t="str">
        <f>IF(C24=0,"","収支予算（見込）計算書のとおり")</f>
        <v/>
      </c>
      <c r="F24" s="209"/>
      <c r="G24" s="209"/>
      <c r="H24" s="212"/>
      <c r="J24" s="90" t="s">
        <v>6</v>
      </c>
      <c r="K24" s="39">
        <f>SUM(K19:K23)</f>
        <v>0</v>
      </c>
      <c r="L24" s="39">
        <f>SUM(L19:L23)</f>
        <v>0</v>
      </c>
      <c r="M24" s="40">
        <f>SUM(M19:M23)</f>
        <v>0</v>
      </c>
    </row>
    <row r="25" spans="1:17" ht="22.5" customHeight="1">
      <c r="A25" s="208" t="str">
        <f>IF(O23=0,"","フェリー利用料")</f>
        <v/>
      </c>
      <c r="B25" s="209"/>
      <c r="C25" s="210">
        <f>IF(O23=0,0,O23)</f>
        <v>0</v>
      </c>
      <c r="D25" s="211"/>
      <c r="E25" s="209" t="str">
        <f>IF(C25=0,"","収支予算（見込）計算書のとおり")</f>
        <v/>
      </c>
      <c r="F25" s="209"/>
      <c r="G25" s="209"/>
      <c r="H25" s="212"/>
    </row>
    <row r="26" spans="1:17" ht="22.5" customHeight="1">
      <c r="A26" s="208"/>
      <c r="B26" s="209"/>
      <c r="C26" s="210"/>
      <c r="D26" s="211"/>
      <c r="E26" s="209"/>
      <c r="F26" s="209"/>
      <c r="G26" s="209"/>
      <c r="H26" s="212"/>
    </row>
    <row r="27" spans="1:17" ht="22.5" customHeight="1">
      <c r="A27" s="208"/>
      <c r="B27" s="209"/>
      <c r="C27" s="210"/>
      <c r="D27" s="211"/>
      <c r="E27" s="209"/>
      <c r="F27" s="209"/>
      <c r="G27" s="209"/>
      <c r="H27" s="212"/>
    </row>
    <row r="28" spans="1:17" ht="22.5" customHeight="1">
      <c r="A28" s="213"/>
      <c r="B28" s="214"/>
      <c r="C28" s="215"/>
      <c r="D28" s="216"/>
      <c r="E28" s="214"/>
      <c r="F28" s="214"/>
      <c r="G28" s="214"/>
      <c r="H28" s="217"/>
    </row>
    <row r="29" spans="1:17" ht="45" customHeight="1">
      <c r="A29" s="158" t="s">
        <v>31</v>
      </c>
      <c r="B29" s="158"/>
      <c r="C29" s="218">
        <f>SUM(C19:D28)</f>
        <v>0</v>
      </c>
      <c r="D29" s="218"/>
      <c r="E29" s="158"/>
      <c r="F29" s="158"/>
      <c r="G29" s="158"/>
      <c r="H29" s="158"/>
    </row>
  </sheetData>
  <sheetProtection algorithmName="SHA-512" hashValue="umVwxP0PydEauyHSg58wStYw7k9QgZi4FRLFHUqHor8zwAlcFGQByuorzvP7dVo/iN52RdpshYzO5IM8LithaQ==" saltValue="cG3NX/q0lvCqKdVRaun7RQ==" spinCount="100000" sheet="1" selectLockedCells="1" selectUnlockedCells="1"/>
  <mergeCells count="76">
    <mergeCell ref="A29:B29"/>
    <mergeCell ref="C29:D29"/>
    <mergeCell ref="E29:H29"/>
    <mergeCell ref="A27:B27"/>
    <mergeCell ref="C27:D27"/>
    <mergeCell ref="E27:H27"/>
    <mergeCell ref="A28:B28"/>
    <mergeCell ref="C28:D28"/>
    <mergeCell ref="E28:H28"/>
    <mergeCell ref="A25:B25"/>
    <mergeCell ref="C25:D25"/>
    <mergeCell ref="E25:H25"/>
    <mergeCell ref="A26:B26"/>
    <mergeCell ref="C26:D26"/>
    <mergeCell ref="E26:H26"/>
    <mergeCell ref="A23:B23"/>
    <mergeCell ref="C23:D23"/>
    <mergeCell ref="E23:H23"/>
    <mergeCell ref="A24:B24"/>
    <mergeCell ref="C24:D24"/>
    <mergeCell ref="E24:H24"/>
    <mergeCell ref="A21:B21"/>
    <mergeCell ref="C21:D21"/>
    <mergeCell ref="E21:H21"/>
    <mergeCell ref="A22:B22"/>
    <mergeCell ref="C22:D22"/>
    <mergeCell ref="E22:H22"/>
    <mergeCell ref="A19:B19"/>
    <mergeCell ref="C19:D19"/>
    <mergeCell ref="E19:H19"/>
    <mergeCell ref="A20:B20"/>
    <mergeCell ref="C20:D20"/>
    <mergeCell ref="E20:H20"/>
    <mergeCell ref="A16:B16"/>
    <mergeCell ref="C16:D16"/>
    <mergeCell ref="E16:H16"/>
    <mergeCell ref="A18:B18"/>
    <mergeCell ref="C18:D18"/>
    <mergeCell ref="E18:H18"/>
    <mergeCell ref="A14:B14"/>
    <mergeCell ref="C14:D14"/>
    <mergeCell ref="E14:H14"/>
    <mergeCell ref="A15:B15"/>
    <mergeCell ref="C15:D15"/>
    <mergeCell ref="E15:H15"/>
    <mergeCell ref="A12:B12"/>
    <mergeCell ref="C12:D12"/>
    <mergeCell ref="E12:H12"/>
    <mergeCell ref="A13:B13"/>
    <mergeCell ref="C13:D13"/>
    <mergeCell ref="E13:H13"/>
    <mergeCell ref="A10:B10"/>
    <mergeCell ref="C10:D10"/>
    <mergeCell ref="E10:H10"/>
    <mergeCell ref="A11:B11"/>
    <mergeCell ref="C11:D11"/>
    <mergeCell ref="E11:H11"/>
    <mergeCell ref="A8:B8"/>
    <mergeCell ref="C8:D8"/>
    <mergeCell ref="E8:H8"/>
    <mergeCell ref="A9:B9"/>
    <mergeCell ref="C9:D9"/>
    <mergeCell ref="E9:H9"/>
    <mergeCell ref="A6:B6"/>
    <mergeCell ref="C6:D6"/>
    <mergeCell ref="E6:H6"/>
    <mergeCell ref="A7:B7"/>
    <mergeCell ref="C7:D7"/>
    <mergeCell ref="E7:H7"/>
    <mergeCell ref="A1:H1"/>
    <mergeCell ref="A4:B4"/>
    <mergeCell ref="C4:D4"/>
    <mergeCell ref="E4:H4"/>
    <mergeCell ref="A5:B5"/>
    <mergeCell ref="C5:D5"/>
    <mergeCell ref="E5:H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showZeros="0" topLeftCell="H1" workbookViewId="0">
      <selection activeCell="J34" sqref="J34"/>
    </sheetView>
  </sheetViews>
  <sheetFormatPr defaultRowHeight="13.5"/>
  <cols>
    <col min="1" max="8" width="10.75" customWidth="1"/>
    <col min="10" max="17" width="9" hidden="1" customWidth="1"/>
    <col min="18" max="22" width="0" hidden="1" customWidth="1"/>
  </cols>
  <sheetData>
    <row r="1" spans="1:18" ht="17.25">
      <c r="A1" s="201" t="s">
        <v>26</v>
      </c>
      <c r="B1" s="202"/>
      <c r="C1" s="202"/>
      <c r="D1" s="202"/>
      <c r="E1" s="202"/>
      <c r="F1" s="202"/>
      <c r="G1" s="202"/>
      <c r="H1" s="202"/>
    </row>
    <row r="3" spans="1:18">
      <c r="A3" t="s">
        <v>27</v>
      </c>
      <c r="H3" t="s">
        <v>28</v>
      </c>
    </row>
    <row r="4" spans="1:18" ht="31.5" customHeight="1">
      <c r="A4" s="158" t="s">
        <v>0</v>
      </c>
      <c r="B4" s="158"/>
      <c r="C4" s="158" t="s">
        <v>29</v>
      </c>
      <c r="D4" s="158"/>
      <c r="E4" s="158" t="s">
        <v>30</v>
      </c>
      <c r="F4" s="158"/>
      <c r="G4" s="158"/>
      <c r="H4" s="158"/>
    </row>
    <row r="5" spans="1:18" ht="22.5" customHeight="1">
      <c r="A5" s="203" t="s">
        <v>108</v>
      </c>
      <c r="B5" s="204"/>
      <c r="C5" s="205">
        <f>ROUNDDOWN(SUM(C19:D21)-L13,-3)</f>
        <v>0</v>
      </c>
      <c r="D5" s="206"/>
      <c r="E5" s="204" t="str">
        <f>IF(C5=0,"","収支予算（見込）計算書のとおり")</f>
        <v/>
      </c>
      <c r="F5" s="204"/>
      <c r="G5" s="204"/>
      <c r="H5" s="207"/>
      <c r="J5" t="s">
        <v>116</v>
      </c>
      <c r="R5" t="s">
        <v>116</v>
      </c>
    </row>
    <row r="6" spans="1:18" ht="22.5" customHeight="1">
      <c r="A6" s="208"/>
      <c r="B6" s="209"/>
      <c r="C6" s="210"/>
      <c r="D6" s="211"/>
      <c r="E6" s="209"/>
      <c r="F6" s="209"/>
      <c r="G6" s="209"/>
      <c r="H6" s="212"/>
    </row>
    <row r="7" spans="1:18" ht="22.5" customHeight="1">
      <c r="A7" s="208" t="str">
        <f>IF(C7=0,"","（端数処理）")</f>
        <v/>
      </c>
      <c r="B7" s="209"/>
      <c r="C7" s="210">
        <f>(SUM(C19:D21)-SUM(C11:D13))-ROUNDDOWN(SUM(C19:D21)-SUM(C11:D13),-3)</f>
        <v>0</v>
      </c>
      <c r="D7" s="211"/>
      <c r="E7" s="209" t="str">
        <f>IF(C7=0,"","収支予算（見込）計算書のとおり")</f>
        <v/>
      </c>
      <c r="F7" s="209"/>
      <c r="G7" s="209"/>
      <c r="H7" s="212"/>
    </row>
    <row r="8" spans="1:18" ht="22.5" customHeight="1">
      <c r="A8" s="208"/>
      <c r="B8" s="209"/>
      <c r="C8" s="210"/>
      <c r="D8" s="211"/>
      <c r="E8" s="209"/>
      <c r="F8" s="209"/>
      <c r="G8" s="209"/>
      <c r="H8" s="212"/>
    </row>
    <row r="9" spans="1:18" ht="22.5" customHeight="1">
      <c r="A9" s="208" t="str">
        <f>IF(C9=0,"","利用者支払料金等")</f>
        <v/>
      </c>
      <c r="B9" s="209"/>
      <c r="C9" s="210">
        <f>C29-SUM(C5:D7)-SUM(C11:D13)</f>
        <v>0</v>
      </c>
      <c r="D9" s="211"/>
      <c r="E9" s="209" t="str">
        <f>IF(C9=0,"","収支予算（見込）計算書のとおり")</f>
        <v/>
      </c>
      <c r="F9" s="209"/>
      <c r="G9" s="209"/>
      <c r="H9" s="212"/>
      <c r="J9" t="s">
        <v>120</v>
      </c>
    </row>
    <row r="10" spans="1:18" ht="22.5" customHeight="1">
      <c r="A10" s="208"/>
      <c r="B10" s="209"/>
      <c r="C10" s="210"/>
      <c r="D10" s="211"/>
      <c r="E10" s="209"/>
      <c r="F10" s="209"/>
      <c r="G10" s="209"/>
      <c r="H10" s="212"/>
      <c r="K10" t="s">
        <v>33</v>
      </c>
      <c r="L10" t="s">
        <v>34</v>
      </c>
      <c r="M10" t="s">
        <v>37</v>
      </c>
    </row>
    <row r="11" spans="1:18" ht="22.5" customHeight="1">
      <c r="A11" s="208" t="str">
        <f>IF(C11=0,"","GoToトラベル")</f>
        <v/>
      </c>
      <c r="B11" s="209"/>
      <c r="C11" s="210">
        <f>K11+L11</f>
        <v>0</v>
      </c>
      <c r="D11" s="211"/>
      <c r="E11" s="209" t="str">
        <f>IF(C11=0,"","収支予算（見込）計算書のとおり")</f>
        <v/>
      </c>
      <c r="F11" s="209"/>
      <c r="G11" s="209"/>
      <c r="H11" s="212"/>
      <c r="J11" t="s">
        <v>121</v>
      </c>
      <c r="K11">
        <f>'入力シート②-自社運行'!C18</f>
        <v>0</v>
      </c>
      <c r="L11">
        <f>'入力シート②-自社運行'!F18</f>
        <v>0</v>
      </c>
      <c r="M11">
        <f>L11-K11</f>
        <v>0</v>
      </c>
    </row>
    <row r="12" spans="1:18" ht="22.5" customHeight="1">
      <c r="A12" s="208"/>
      <c r="B12" s="209"/>
      <c r="C12" s="210"/>
      <c r="D12" s="211"/>
      <c r="E12" s="209"/>
      <c r="F12" s="209"/>
      <c r="G12" s="209"/>
      <c r="H12" s="212"/>
      <c r="J12" t="s">
        <v>122</v>
      </c>
      <c r="K12">
        <f>'入力シート②-自社運行'!C19</f>
        <v>0</v>
      </c>
      <c r="L12">
        <f>'入力シート②-自社運行'!F19</f>
        <v>0</v>
      </c>
      <c r="M12">
        <f t="shared" ref="M12:M13" si="0">L12-K12</f>
        <v>0</v>
      </c>
    </row>
    <row r="13" spans="1:18" ht="22.5" customHeight="1">
      <c r="A13" s="208" t="str">
        <f>IF(C13=0,"","他自治体補助")</f>
        <v/>
      </c>
      <c r="B13" s="209"/>
      <c r="C13" s="210">
        <f>K12+L12</f>
        <v>0</v>
      </c>
      <c r="D13" s="211"/>
      <c r="E13" s="209" t="str">
        <f>IF(C13=0,"","収支予算（見込）計算書のとおり")</f>
        <v/>
      </c>
      <c r="F13" s="209"/>
      <c r="G13" s="209"/>
      <c r="H13" s="212"/>
      <c r="J13" t="s">
        <v>6</v>
      </c>
      <c r="K13">
        <f>SUM(K11:K12)</f>
        <v>0</v>
      </c>
      <c r="L13">
        <f>SUM(L11:L12)</f>
        <v>0</v>
      </c>
      <c r="M13" s="31">
        <f t="shared" si="0"/>
        <v>0</v>
      </c>
    </row>
    <row r="14" spans="1:18" ht="22.5" customHeight="1">
      <c r="A14" s="213"/>
      <c r="B14" s="214"/>
      <c r="C14" s="215"/>
      <c r="D14" s="216"/>
      <c r="E14" s="214"/>
      <c r="F14" s="214"/>
      <c r="G14" s="214"/>
      <c r="H14" s="217"/>
    </row>
    <row r="15" spans="1:18" ht="45" customHeight="1">
      <c r="A15" s="158" t="s">
        <v>31</v>
      </c>
      <c r="B15" s="158"/>
      <c r="C15" s="218">
        <f>SUM(C5:D14)</f>
        <v>0</v>
      </c>
      <c r="D15" s="218"/>
      <c r="E15" s="158"/>
      <c r="F15" s="158"/>
      <c r="G15" s="158"/>
      <c r="H15" s="158"/>
    </row>
    <row r="16" spans="1:18">
      <c r="A16" s="219"/>
      <c r="B16" s="219"/>
      <c r="C16" s="219"/>
      <c r="D16" s="219"/>
      <c r="E16" s="219"/>
      <c r="F16" s="219"/>
      <c r="G16" s="219"/>
      <c r="H16" s="219"/>
    </row>
    <row r="17" spans="1:17">
      <c r="A17" t="s">
        <v>32</v>
      </c>
      <c r="H17" t="s">
        <v>28</v>
      </c>
      <c r="J17" t="s">
        <v>38</v>
      </c>
      <c r="O17" t="s">
        <v>39</v>
      </c>
    </row>
    <row r="18" spans="1:17" ht="31.5" customHeight="1">
      <c r="A18" s="158" t="s">
        <v>0</v>
      </c>
      <c r="B18" s="158"/>
      <c r="C18" s="158" t="s">
        <v>29</v>
      </c>
      <c r="D18" s="158"/>
      <c r="E18" s="158" t="s">
        <v>30</v>
      </c>
      <c r="F18" s="158"/>
      <c r="G18" s="158"/>
      <c r="H18" s="158"/>
      <c r="K18" s="38" t="s">
        <v>33</v>
      </c>
      <c r="L18" s="38" t="s">
        <v>34</v>
      </c>
      <c r="M18" s="38" t="s">
        <v>37</v>
      </c>
      <c r="O18" s="38" t="s">
        <v>33</v>
      </c>
      <c r="P18" s="38" t="s">
        <v>34</v>
      </c>
      <c r="Q18" s="38" t="s">
        <v>37</v>
      </c>
    </row>
    <row r="19" spans="1:17" ht="22.5" customHeight="1">
      <c r="A19" s="203" t="str">
        <f>IF(入力シート①!C9="大型化","バス大型化経費","バス増車経費")</f>
        <v>バス増車経費</v>
      </c>
      <c r="B19" s="204"/>
      <c r="C19" s="220">
        <f>M24</f>
        <v>0</v>
      </c>
      <c r="D19" s="221"/>
      <c r="E19" s="204" t="str">
        <f>IF(C19=0,"","収支予算（見込）計算書のとおり")</f>
        <v/>
      </c>
      <c r="F19" s="204"/>
      <c r="G19" s="204"/>
      <c r="H19" s="207"/>
      <c r="J19" t="s">
        <v>10</v>
      </c>
      <c r="K19" s="39">
        <f>'計算書（増車）自社'!E9</f>
        <v>0</v>
      </c>
      <c r="L19" s="39">
        <f>'計算書（増車）自社'!E24+'計算書（増車）自社'!E25</f>
        <v>0</v>
      </c>
      <c r="M19" s="39">
        <f>L19-K19</f>
        <v>0</v>
      </c>
      <c r="O19" s="39">
        <f>'計算書（増車）自社'!E10</f>
        <v>0</v>
      </c>
      <c r="P19" s="39">
        <f>'計算書（増車）自社'!E26+'計算書（増車）自社'!E27</f>
        <v>0</v>
      </c>
      <c r="Q19" s="31">
        <f>P19-O19</f>
        <v>0</v>
      </c>
    </row>
    <row r="20" spans="1:17" ht="22.5" customHeight="1">
      <c r="A20" s="208" t="str">
        <f>IF(Q19=0,"","高速道路利用料")</f>
        <v/>
      </c>
      <c r="B20" s="209"/>
      <c r="C20" s="210">
        <f>Q19</f>
        <v>0</v>
      </c>
      <c r="D20" s="211"/>
      <c r="E20" s="209" t="str">
        <f>IF(C20=0,"","収支予算（見込）計算書のとおり")</f>
        <v/>
      </c>
      <c r="F20" s="209"/>
      <c r="G20" s="209"/>
      <c r="H20" s="212"/>
      <c r="J20" t="s">
        <v>35</v>
      </c>
      <c r="K20" s="39">
        <f>'計算書（増車）自社'!E12</f>
        <v>0</v>
      </c>
      <c r="L20" s="39">
        <f>'計算書（増車）自社'!E30+'計算書（増車）自社'!E31</f>
        <v>0</v>
      </c>
      <c r="M20" s="39">
        <f t="shared" ref="M20:M22" si="1">L20-K20</f>
        <v>0</v>
      </c>
    </row>
    <row r="21" spans="1:17" ht="22.5" customHeight="1">
      <c r="A21" s="208" t="str">
        <f>IF(Q23=0,"","フェリー利用料")</f>
        <v/>
      </c>
      <c r="B21" s="209"/>
      <c r="C21" s="210">
        <f>Q23</f>
        <v>0</v>
      </c>
      <c r="D21" s="211"/>
      <c r="E21" s="209" t="str">
        <f>IF(C21=0,"","収支予算（見込）計算書のとおり")</f>
        <v/>
      </c>
      <c r="F21" s="209"/>
      <c r="G21" s="209"/>
      <c r="H21" s="212"/>
      <c r="J21" t="s">
        <v>140</v>
      </c>
      <c r="K21" s="39">
        <f>'計算書（増車）自社'!E13</f>
        <v>0</v>
      </c>
      <c r="L21" s="39">
        <f>'計算書（増車）自社'!E32+'計算書（増車）自社'!E33</f>
        <v>0</v>
      </c>
      <c r="M21" s="39">
        <f t="shared" si="1"/>
        <v>0</v>
      </c>
      <c r="O21" t="s">
        <v>12</v>
      </c>
    </row>
    <row r="22" spans="1:17" ht="22.5" customHeight="1">
      <c r="A22" s="208"/>
      <c r="B22" s="209"/>
      <c r="C22" s="210"/>
      <c r="D22" s="211"/>
      <c r="E22" s="209"/>
      <c r="F22" s="209"/>
      <c r="G22" s="209"/>
      <c r="H22" s="212"/>
      <c r="J22" t="s">
        <v>36</v>
      </c>
      <c r="K22" s="39">
        <f>'計算書（増車）自社'!E14</f>
        <v>0</v>
      </c>
      <c r="L22" s="39">
        <f>'計算書（増車）自社'!E34+'計算書（増車）自社'!E35</f>
        <v>0</v>
      </c>
      <c r="M22" s="39">
        <f t="shared" si="1"/>
        <v>0</v>
      </c>
      <c r="O22" s="38" t="s">
        <v>33</v>
      </c>
      <c r="P22" s="38" t="s">
        <v>34</v>
      </c>
      <c r="Q22" s="38" t="s">
        <v>37</v>
      </c>
    </row>
    <row r="23" spans="1:17" ht="22.5" customHeight="1">
      <c r="A23" s="208" t="str">
        <f>'入力シート②-自社運行'!C5&amp;"バス運行経費"</f>
        <v>バス運行経費</v>
      </c>
      <c r="B23" s="209"/>
      <c r="C23" s="210">
        <f>K24</f>
        <v>0</v>
      </c>
      <c r="D23" s="211"/>
      <c r="E23" s="209" t="str">
        <f>IF(C23=0,"","収支予算（見込）計算書のとおり")</f>
        <v/>
      </c>
      <c r="F23" s="209"/>
      <c r="G23" s="209"/>
      <c r="H23" s="212"/>
      <c r="J23" t="s">
        <v>137</v>
      </c>
      <c r="K23" s="39">
        <f>'計算書（増車）自社'!E15</f>
        <v>0</v>
      </c>
      <c r="L23" s="39">
        <f>'計算書（増車）自社'!E36+'計算書（増車）自社'!E37</f>
        <v>0</v>
      </c>
      <c r="M23" s="39">
        <f t="shared" ref="M23" si="2">L23-K23</f>
        <v>0</v>
      </c>
      <c r="O23" s="39">
        <f>'計算書（増車）自社'!E11</f>
        <v>0</v>
      </c>
      <c r="P23" s="39">
        <f>'計算書（増車）自社'!E28+'計算書（増車）自社'!E29</f>
        <v>0</v>
      </c>
      <c r="Q23" s="40">
        <f>P23-O23</f>
        <v>0</v>
      </c>
    </row>
    <row r="24" spans="1:17" ht="22.5" customHeight="1">
      <c r="A24" s="208" t="str">
        <f>IF(O19=0,"","高速道路利用料")</f>
        <v/>
      </c>
      <c r="B24" s="209"/>
      <c r="C24" s="210">
        <f>IF(O19=0,0,O19)</f>
        <v>0</v>
      </c>
      <c r="D24" s="211"/>
      <c r="E24" s="209" t="str">
        <f>IF(C24=0,"","収支予算（見込）計算書のとおり")</f>
        <v/>
      </c>
      <c r="F24" s="209"/>
      <c r="G24" s="209"/>
      <c r="H24" s="212"/>
      <c r="J24" s="38" t="s">
        <v>6</v>
      </c>
      <c r="K24" s="39">
        <f>SUM(K19:K23)</f>
        <v>0</v>
      </c>
      <c r="L24" s="39">
        <f>SUM(L19:L23)</f>
        <v>0</v>
      </c>
      <c r="M24" s="40">
        <f>SUM(M19:M23)</f>
        <v>0</v>
      </c>
    </row>
    <row r="25" spans="1:17" ht="22.5" customHeight="1">
      <c r="A25" s="208" t="str">
        <f>IF(O23=0,"","フェリー利用料")</f>
        <v/>
      </c>
      <c r="B25" s="209"/>
      <c r="C25" s="210">
        <f>IF(O23=0,0,O23)</f>
        <v>0</v>
      </c>
      <c r="D25" s="211"/>
      <c r="E25" s="209" t="str">
        <f>IF(C25=0,"","収支予算（見込）計算書のとおり")</f>
        <v/>
      </c>
      <c r="F25" s="209"/>
      <c r="G25" s="209"/>
      <c r="H25" s="212"/>
    </row>
    <row r="26" spans="1:17" ht="22.5" customHeight="1">
      <c r="A26" s="208"/>
      <c r="B26" s="209"/>
      <c r="C26" s="210"/>
      <c r="D26" s="211"/>
      <c r="E26" s="209"/>
      <c r="F26" s="209"/>
      <c r="G26" s="209"/>
      <c r="H26" s="212"/>
    </row>
    <row r="27" spans="1:17" ht="22.5" customHeight="1">
      <c r="A27" s="208"/>
      <c r="B27" s="209"/>
      <c r="C27" s="210"/>
      <c r="D27" s="211"/>
      <c r="E27" s="209"/>
      <c r="F27" s="209"/>
      <c r="G27" s="209"/>
      <c r="H27" s="212"/>
    </row>
    <row r="28" spans="1:17" ht="22.5" customHeight="1">
      <c r="A28" s="213"/>
      <c r="B28" s="214"/>
      <c r="C28" s="215"/>
      <c r="D28" s="216"/>
      <c r="E28" s="214"/>
      <c r="F28" s="214"/>
      <c r="G28" s="214"/>
      <c r="H28" s="217"/>
    </row>
    <row r="29" spans="1:17" ht="45" customHeight="1">
      <c r="A29" s="158" t="s">
        <v>31</v>
      </c>
      <c r="B29" s="158"/>
      <c r="C29" s="218">
        <f>SUM(C19:D28)</f>
        <v>0</v>
      </c>
      <c r="D29" s="218"/>
      <c r="E29" s="158"/>
      <c r="F29" s="158"/>
      <c r="G29" s="158"/>
      <c r="H29" s="158"/>
    </row>
  </sheetData>
  <sheetProtection algorithmName="SHA-512" hashValue="sNlvi+AsoheZyeMDW1vGVHHeRlDsfX5JBuIhFO+IQDt60yMKF54sUArbF2onIQ18Sq5Rn3nsVWLRGhIw12thjw==" saltValue="6fSV8HchjHtnqrEJO8Vd8w==" spinCount="100000" sheet="1" selectLockedCells="1" selectUnlockedCells="1"/>
  <mergeCells count="76">
    <mergeCell ref="A4:B4"/>
    <mergeCell ref="C4:D4"/>
    <mergeCell ref="E4:H4"/>
    <mergeCell ref="A5:B5"/>
    <mergeCell ref="C5:D5"/>
    <mergeCell ref="E5:H5"/>
    <mergeCell ref="A6:B6"/>
    <mergeCell ref="C6:D6"/>
    <mergeCell ref="E6:H6"/>
    <mergeCell ref="A7:B7"/>
    <mergeCell ref="C7:D7"/>
    <mergeCell ref="E7:H7"/>
    <mergeCell ref="A8:B8"/>
    <mergeCell ref="C8:D8"/>
    <mergeCell ref="E8:H8"/>
    <mergeCell ref="A9:B9"/>
    <mergeCell ref="C9:D9"/>
    <mergeCell ref="E9:H9"/>
    <mergeCell ref="A10:B10"/>
    <mergeCell ref="C10:D10"/>
    <mergeCell ref="E10:H10"/>
    <mergeCell ref="A11:B11"/>
    <mergeCell ref="C11:D11"/>
    <mergeCell ref="E11:H11"/>
    <mergeCell ref="A12:B12"/>
    <mergeCell ref="C12:D12"/>
    <mergeCell ref="E12:H12"/>
    <mergeCell ref="A13:B13"/>
    <mergeCell ref="C13:D13"/>
    <mergeCell ref="E13:H13"/>
    <mergeCell ref="A16:B16"/>
    <mergeCell ref="C16:D16"/>
    <mergeCell ref="E16:H16"/>
    <mergeCell ref="A14:B14"/>
    <mergeCell ref="C14:D14"/>
    <mergeCell ref="E14:H14"/>
    <mergeCell ref="A15:B15"/>
    <mergeCell ref="C15:D15"/>
    <mergeCell ref="E15:H15"/>
    <mergeCell ref="A18:B18"/>
    <mergeCell ref="C18:D18"/>
    <mergeCell ref="E18:H18"/>
    <mergeCell ref="A19:B19"/>
    <mergeCell ref="C19:D19"/>
    <mergeCell ref="E19:H19"/>
    <mergeCell ref="A20:B20"/>
    <mergeCell ref="C20:D20"/>
    <mergeCell ref="E20:H20"/>
    <mergeCell ref="A21:B21"/>
    <mergeCell ref="C21:D21"/>
    <mergeCell ref="E21:H21"/>
    <mergeCell ref="A25:B25"/>
    <mergeCell ref="C25:D25"/>
    <mergeCell ref="E25:H25"/>
    <mergeCell ref="A22:B22"/>
    <mergeCell ref="C22:D22"/>
    <mergeCell ref="E22:H22"/>
    <mergeCell ref="A23:B23"/>
    <mergeCell ref="C23:D23"/>
    <mergeCell ref="E23:H23"/>
    <mergeCell ref="A1:H1"/>
    <mergeCell ref="A28:B28"/>
    <mergeCell ref="C28:D28"/>
    <mergeCell ref="E28:H28"/>
    <mergeCell ref="A29:B29"/>
    <mergeCell ref="C29:D29"/>
    <mergeCell ref="E29:H29"/>
    <mergeCell ref="A26:B26"/>
    <mergeCell ref="C26:D26"/>
    <mergeCell ref="E26:H26"/>
    <mergeCell ref="A27:B27"/>
    <mergeCell ref="C27:D27"/>
    <mergeCell ref="E27:H27"/>
    <mergeCell ref="A24:B24"/>
    <mergeCell ref="C24:D24"/>
    <mergeCell ref="E24:H2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showZeros="0" topLeftCell="C1" workbookViewId="0">
      <selection activeCell="J34" sqref="J34"/>
    </sheetView>
  </sheetViews>
  <sheetFormatPr defaultRowHeight="13.5"/>
  <cols>
    <col min="1" max="8" width="10.75" customWidth="1"/>
    <col min="10" max="17" width="9" hidden="1" customWidth="1"/>
    <col min="18" max="22" width="0" hidden="1" customWidth="1"/>
  </cols>
  <sheetData>
    <row r="1" spans="1:18" ht="17.25">
      <c r="A1" s="201" t="s">
        <v>26</v>
      </c>
      <c r="B1" s="202"/>
      <c r="C1" s="202"/>
      <c r="D1" s="202"/>
      <c r="E1" s="202"/>
      <c r="F1" s="202"/>
      <c r="G1" s="202"/>
      <c r="H1" s="202"/>
    </row>
    <row r="3" spans="1:18">
      <c r="A3" t="s">
        <v>27</v>
      </c>
      <c r="H3" t="s">
        <v>28</v>
      </c>
    </row>
    <row r="4" spans="1:18" ht="31.5" customHeight="1">
      <c r="A4" s="158" t="s">
        <v>0</v>
      </c>
      <c r="B4" s="158"/>
      <c r="C4" s="158" t="s">
        <v>29</v>
      </c>
      <c r="D4" s="158"/>
      <c r="E4" s="158" t="s">
        <v>30</v>
      </c>
      <c r="F4" s="158"/>
      <c r="G4" s="158"/>
      <c r="H4" s="158"/>
    </row>
    <row r="5" spans="1:18" ht="22.5" customHeight="1">
      <c r="A5" s="203" t="s">
        <v>108</v>
      </c>
      <c r="B5" s="204"/>
      <c r="C5" s="205">
        <f>ROUNDDOWN(SUM(C19:D21)-L13,-3)</f>
        <v>0</v>
      </c>
      <c r="D5" s="206"/>
      <c r="E5" s="204" t="str">
        <f>IF(C5=0,"","収支予算（見込）計算書のとおり")</f>
        <v/>
      </c>
      <c r="F5" s="204"/>
      <c r="G5" s="204"/>
      <c r="H5" s="207"/>
      <c r="J5" t="s">
        <v>116</v>
      </c>
      <c r="R5" t="s">
        <v>116</v>
      </c>
    </row>
    <row r="6" spans="1:18" ht="22.5" customHeight="1">
      <c r="A6" s="208"/>
      <c r="B6" s="209"/>
      <c r="C6" s="210"/>
      <c r="D6" s="211"/>
      <c r="E6" s="209"/>
      <c r="F6" s="209"/>
      <c r="G6" s="209"/>
      <c r="H6" s="212"/>
    </row>
    <row r="7" spans="1:18" ht="22.5" customHeight="1">
      <c r="A7" s="208" t="str">
        <f>IF(C7=0,"","（端数処理）")</f>
        <v/>
      </c>
      <c r="B7" s="209"/>
      <c r="C7" s="210">
        <f>(SUM(C19:D21)-SUM(C11:D13))-ROUNDDOWN(SUM(C19:D21)-SUM(C11:D13),-3)</f>
        <v>0</v>
      </c>
      <c r="D7" s="211"/>
      <c r="E7" s="209" t="str">
        <f>IF(C7=0,"","収支予算（見込）計算書のとおり")</f>
        <v/>
      </c>
      <c r="F7" s="209"/>
      <c r="G7" s="209"/>
      <c r="H7" s="212"/>
    </row>
    <row r="8" spans="1:18" ht="22.5" customHeight="1">
      <c r="A8" s="208"/>
      <c r="B8" s="209"/>
      <c r="C8" s="210"/>
      <c r="D8" s="211"/>
      <c r="E8" s="209"/>
      <c r="F8" s="209"/>
      <c r="G8" s="209"/>
      <c r="H8" s="212"/>
    </row>
    <row r="9" spans="1:18" ht="22.5" customHeight="1">
      <c r="A9" s="208" t="str">
        <f>IF(C9=0,"","利用者支払料金等")</f>
        <v/>
      </c>
      <c r="B9" s="209"/>
      <c r="C9" s="210">
        <f>C29-SUM(C5:D7)-SUM(C11:D13)</f>
        <v>0</v>
      </c>
      <c r="D9" s="211"/>
      <c r="E9" s="209" t="str">
        <f>IF(C9=0,"","収支予算（見込）計算書のとおり")</f>
        <v/>
      </c>
      <c r="F9" s="209"/>
      <c r="G9" s="209"/>
      <c r="H9" s="212"/>
      <c r="J9" t="s">
        <v>120</v>
      </c>
    </row>
    <row r="10" spans="1:18" ht="22.5" customHeight="1">
      <c r="A10" s="208"/>
      <c r="B10" s="209"/>
      <c r="C10" s="210"/>
      <c r="D10" s="211"/>
      <c r="E10" s="209"/>
      <c r="F10" s="209"/>
      <c r="G10" s="209"/>
      <c r="H10" s="212"/>
      <c r="K10" t="s">
        <v>33</v>
      </c>
      <c r="L10" t="s">
        <v>34</v>
      </c>
      <c r="M10" t="s">
        <v>37</v>
      </c>
    </row>
    <row r="11" spans="1:18" ht="22.5" customHeight="1">
      <c r="A11" s="208" t="str">
        <f>IF(C11=0,"","GoToトラベル")</f>
        <v/>
      </c>
      <c r="B11" s="209"/>
      <c r="C11" s="210">
        <f>K11+L11</f>
        <v>0</v>
      </c>
      <c r="D11" s="211"/>
      <c r="E11" s="209" t="str">
        <f>IF(C11=0,"","収支予算（見込）計算書のとおり")</f>
        <v/>
      </c>
      <c r="F11" s="209"/>
      <c r="G11" s="209"/>
      <c r="H11" s="212"/>
      <c r="J11" t="s">
        <v>121</v>
      </c>
      <c r="K11">
        <f>'入力シート② -他社庸車'!C18</f>
        <v>0</v>
      </c>
      <c r="L11">
        <f>'入力シート② -他社庸車'!F18</f>
        <v>0</v>
      </c>
      <c r="M11">
        <f>L11-K11</f>
        <v>0</v>
      </c>
    </row>
    <row r="12" spans="1:18" ht="22.5" customHeight="1">
      <c r="A12" s="208"/>
      <c r="B12" s="209"/>
      <c r="C12" s="210"/>
      <c r="D12" s="211"/>
      <c r="E12" s="209"/>
      <c r="F12" s="209"/>
      <c r="G12" s="209"/>
      <c r="H12" s="212"/>
      <c r="J12" t="s">
        <v>122</v>
      </c>
      <c r="K12">
        <f>'入力シート② -他社庸車'!C19</f>
        <v>0</v>
      </c>
      <c r="L12">
        <f>'入力シート② -他社庸車'!F19</f>
        <v>0</v>
      </c>
      <c r="M12">
        <f t="shared" ref="M12:M13" si="0">L12-K12</f>
        <v>0</v>
      </c>
    </row>
    <row r="13" spans="1:18" ht="22.5" customHeight="1">
      <c r="A13" s="208" t="str">
        <f>IF(C13=0,"","他自治体補助")</f>
        <v/>
      </c>
      <c r="B13" s="209"/>
      <c r="C13" s="210">
        <f>K12+L12</f>
        <v>0</v>
      </c>
      <c r="D13" s="211"/>
      <c r="E13" s="209" t="str">
        <f>IF(C13=0,"","収支予算（見込）計算書のとおり")</f>
        <v/>
      </c>
      <c r="F13" s="209"/>
      <c r="G13" s="209"/>
      <c r="H13" s="212"/>
      <c r="J13" t="s">
        <v>6</v>
      </c>
      <c r="K13">
        <f>SUM(K11:K12)</f>
        <v>0</v>
      </c>
      <c r="L13">
        <f>SUM(L11:L12)</f>
        <v>0</v>
      </c>
      <c r="M13" s="31">
        <f t="shared" si="0"/>
        <v>0</v>
      </c>
    </row>
    <row r="14" spans="1:18" ht="22.5" customHeight="1">
      <c r="A14" s="213"/>
      <c r="B14" s="214"/>
      <c r="C14" s="215"/>
      <c r="D14" s="216"/>
      <c r="E14" s="214"/>
      <c r="F14" s="214"/>
      <c r="G14" s="214"/>
      <c r="H14" s="217"/>
    </row>
    <row r="15" spans="1:18" ht="45" customHeight="1">
      <c r="A15" s="158" t="s">
        <v>31</v>
      </c>
      <c r="B15" s="158"/>
      <c r="C15" s="218">
        <f>SUM(C5:D14)</f>
        <v>0</v>
      </c>
      <c r="D15" s="218"/>
      <c r="E15" s="158"/>
      <c r="F15" s="158"/>
      <c r="G15" s="158"/>
      <c r="H15" s="158"/>
    </row>
    <row r="16" spans="1:18">
      <c r="A16" s="219"/>
      <c r="B16" s="219"/>
      <c r="C16" s="219"/>
      <c r="D16" s="219"/>
      <c r="E16" s="219"/>
      <c r="F16" s="219"/>
      <c r="G16" s="219"/>
      <c r="H16" s="219"/>
    </row>
    <row r="17" spans="1:17">
      <c r="A17" t="s">
        <v>32</v>
      </c>
      <c r="H17" t="s">
        <v>28</v>
      </c>
      <c r="J17" t="s">
        <v>38</v>
      </c>
      <c r="O17" t="s">
        <v>39</v>
      </c>
    </row>
    <row r="18" spans="1:17" ht="31.5" customHeight="1">
      <c r="A18" s="158" t="s">
        <v>0</v>
      </c>
      <c r="B18" s="158"/>
      <c r="C18" s="158" t="s">
        <v>29</v>
      </c>
      <c r="D18" s="158"/>
      <c r="E18" s="158" t="s">
        <v>30</v>
      </c>
      <c r="F18" s="158"/>
      <c r="G18" s="158"/>
      <c r="H18" s="158"/>
      <c r="K18" s="87" t="s">
        <v>33</v>
      </c>
      <c r="L18" s="87" t="s">
        <v>34</v>
      </c>
      <c r="M18" s="87" t="s">
        <v>37</v>
      </c>
      <c r="O18" s="87" t="s">
        <v>33</v>
      </c>
      <c r="P18" s="87" t="s">
        <v>34</v>
      </c>
      <c r="Q18" s="87" t="s">
        <v>37</v>
      </c>
    </row>
    <row r="19" spans="1:17" ht="22.5" customHeight="1">
      <c r="A19" s="203" t="str">
        <f>IF(入力シート①!C9="大型化","バス大型化経費","バス増車経費")</f>
        <v>バス増車経費</v>
      </c>
      <c r="B19" s="204"/>
      <c r="C19" s="220">
        <f>M24</f>
        <v>0</v>
      </c>
      <c r="D19" s="221"/>
      <c r="E19" s="204" t="str">
        <f>IF(C19=0,"","収支予算（見込）計算書のとおり")</f>
        <v/>
      </c>
      <c r="F19" s="204"/>
      <c r="G19" s="204"/>
      <c r="H19" s="207"/>
      <c r="J19" t="s">
        <v>10</v>
      </c>
      <c r="K19" s="39">
        <f>'計算書（増車）他社'!E9</f>
        <v>0</v>
      </c>
      <c r="L19" s="39">
        <f>'計算書（増車）他社'!E24+'計算書（増車）他社'!E25</f>
        <v>0</v>
      </c>
      <c r="M19" s="39">
        <f>L19-K19</f>
        <v>0</v>
      </c>
      <c r="O19" s="39">
        <f>'計算書（増車）他社'!E10</f>
        <v>0</v>
      </c>
      <c r="P19" s="39">
        <f>'計算書（増車）他社'!E26+'計算書（増車）他社'!E27</f>
        <v>0</v>
      </c>
      <c r="Q19" s="31">
        <f>P19-O19</f>
        <v>0</v>
      </c>
    </row>
    <row r="20" spans="1:17" ht="22.5" customHeight="1">
      <c r="A20" s="208" t="str">
        <f>IF(Q19=0,"","高速道路利用料")</f>
        <v/>
      </c>
      <c r="B20" s="209"/>
      <c r="C20" s="210">
        <f>Q19</f>
        <v>0</v>
      </c>
      <c r="D20" s="211"/>
      <c r="E20" s="209" t="str">
        <f>IF(C20=0,"","収支予算（見込）計算書のとおり")</f>
        <v/>
      </c>
      <c r="F20" s="209"/>
      <c r="G20" s="209"/>
      <c r="H20" s="212"/>
      <c r="J20" t="s">
        <v>35</v>
      </c>
      <c r="K20" s="39">
        <f>'計算書（増車）他社'!E12</f>
        <v>0</v>
      </c>
      <c r="L20" s="39">
        <f>'計算書（増車）他社'!E30+'計算書（増車）他社'!E31</f>
        <v>0</v>
      </c>
      <c r="M20" s="39">
        <f>L20-K20</f>
        <v>0</v>
      </c>
    </row>
    <row r="21" spans="1:17" ht="22.5" customHeight="1">
      <c r="A21" s="208" t="str">
        <f>IF(Q23=0,"","フェリー利用料")</f>
        <v/>
      </c>
      <c r="B21" s="209"/>
      <c r="C21" s="210">
        <f>Q23</f>
        <v>0</v>
      </c>
      <c r="D21" s="211"/>
      <c r="E21" s="209" t="str">
        <f>IF(C21=0,"","収支予算（見込）計算書のとおり")</f>
        <v/>
      </c>
      <c r="F21" s="209"/>
      <c r="G21" s="209"/>
      <c r="H21" s="212"/>
      <c r="J21" t="s">
        <v>141</v>
      </c>
      <c r="K21" s="39">
        <f>'計算書（増車）他社'!E13</f>
        <v>0</v>
      </c>
      <c r="L21" s="39">
        <f>'計算書（増車）他社'!E32+'計算書（増車）他社'!E33</f>
        <v>0</v>
      </c>
      <c r="M21" s="39">
        <f t="shared" ref="M21:M22" si="1">L21-K21</f>
        <v>0</v>
      </c>
      <c r="O21" t="s">
        <v>12</v>
      </c>
    </row>
    <row r="22" spans="1:17" ht="22.5" customHeight="1">
      <c r="A22" s="208"/>
      <c r="B22" s="209"/>
      <c r="C22" s="210"/>
      <c r="D22" s="211"/>
      <c r="E22" s="209"/>
      <c r="F22" s="209"/>
      <c r="G22" s="209"/>
      <c r="H22" s="212"/>
      <c r="J22" t="s">
        <v>36</v>
      </c>
      <c r="K22" s="39">
        <f>'計算書（増車）他社'!E14</f>
        <v>0</v>
      </c>
      <c r="L22" s="39">
        <f>'計算書（増車）他社'!E34+'計算書（増車）他社'!E35</f>
        <v>0</v>
      </c>
      <c r="M22" s="39">
        <f t="shared" si="1"/>
        <v>0</v>
      </c>
      <c r="O22" s="87" t="s">
        <v>33</v>
      </c>
      <c r="P22" s="87" t="s">
        <v>34</v>
      </c>
      <c r="Q22" s="87" t="s">
        <v>37</v>
      </c>
    </row>
    <row r="23" spans="1:17" ht="22.5" customHeight="1">
      <c r="A23" s="208" t="str">
        <f>'入力シート② -他社庸車'!C5&amp;"バス運行経費"</f>
        <v>バス運行経費</v>
      </c>
      <c r="B23" s="209"/>
      <c r="C23" s="210">
        <f>K24</f>
        <v>0</v>
      </c>
      <c r="D23" s="211"/>
      <c r="E23" s="209" t="str">
        <f>IF(C23=0,"","収支予算（見込）計算書のとおり")</f>
        <v/>
      </c>
      <c r="F23" s="209"/>
      <c r="G23" s="209"/>
      <c r="H23" s="212"/>
      <c r="J23" t="s">
        <v>137</v>
      </c>
      <c r="K23" s="39">
        <f>'計算書（増車）他社'!E15</f>
        <v>0</v>
      </c>
      <c r="L23" s="39">
        <f>'計算書（増車）他社'!E36+'計算書（増車）他社'!E37</f>
        <v>0</v>
      </c>
      <c r="M23" s="39">
        <f>L23-K23</f>
        <v>0</v>
      </c>
      <c r="O23" s="39">
        <f>'計算書（増車）他社'!E11</f>
        <v>0</v>
      </c>
      <c r="P23" s="39">
        <f>'計算書（増車）他社'!E28+'計算書（増車）他社'!E29</f>
        <v>0</v>
      </c>
      <c r="Q23" s="31">
        <f>P23-O23</f>
        <v>0</v>
      </c>
    </row>
    <row r="24" spans="1:17" ht="22.5" customHeight="1">
      <c r="A24" s="208" t="str">
        <f>IF(O19=0,"","高速道路利用料")</f>
        <v/>
      </c>
      <c r="B24" s="209"/>
      <c r="C24" s="210">
        <f>IF(O19=0,0,O19)</f>
        <v>0</v>
      </c>
      <c r="D24" s="211"/>
      <c r="E24" s="209" t="str">
        <f>IF(C24=0,"","収支予算（見込）計算書のとおり")</f>
        <v/>
      </c>
      <c r="F24" s="209"/>
      <c r="G24" s="209"/>
      <c r="H24" s="212"/>
      <c r="J24" s="87" t="s">
        <v>6</v>
      </c>
      <c r="K24" s="39">
        <f>SUM(K19:K23)</f>
        <v>0</v>
      </c>
      <c r="L24" s="39">
        <f>SUM(L19:L23)</f>
        <v>0</v>
      </c>
      <c r="M24" s="40">
        <f>SUM(M19:M23)</f>
        <v>0</v>
      </c>
    </row>
    <row r="25" spans="1:17" ht="22.5" customHeight="1">
      <c r="A25" s="208" t="str">
        <f>IF(O23=0,"","フェリー利用料")</f>
        <v/>
      </c>
      <c r="B25" s="209"/>
      <c r="C25" s="210">
        <f>IF(O23=0,0,O23)</f>
        <v>0</v>
      </c>
      <c r="D25" s="211"/>
      <c r="E25" s="209" t="str">
        <f>IF(C25=0,"","収支予算（見込）計算書のとおり")</f>
        <v/>
      </c>
      <c r="F25" s="209"/>
      <c r="G25" s="209"/>
      <c r="H25" s="212"/>
    </row>
    <row r="26" spans="1:17" ht="22.5" customHeight="1">
      <c r="A26" s="208"/>
      <c r="B26" s="209"/>
      <c r="C26" s="210"/>
      <c r="D26" s="211"/>
      <c r="E26" s="209"/>
      <c r="F26" s="209"/>
      <c r="G26" s="209"/>
      <c r="H26" s="212"/>
    </row>
    <row r="27" spans="1:17" ht="22.5" customHeight="1">
      <c r="A27" s="208"/>
      <c r="B27" s="209"/>
      <c r="C27" s="210"/>
      <c r="D27" s="211"/>
      <c r="E27" s="209"/>
      <c r="F27" s="209"/>
      <c r="G27" s="209"/>
      <c r="H27" s="212"/>
    </row>
    <row r="28" spans="1:17" ht="22.5" customHeight="1">
      <c r="A28" s="213"/>
      <c r="B28" s="214"/>
      <c r="C28" s="215"/>
      <c r="D28" s="216"/>
      <c r="E28" s="214"/>
      <c r="F28" s="214"/>
      <c r="G28" s="214"/>
      <c r="H28" s="217"/>
    </row>
    <row r="29" spans="1:17" ht="45" customHeight="1">
      <c r="A29" s="158" t="s">
        <v>31</v>
      </c>
      <c r="B29" s="158"/>
      <c r="C29" s="218">
        <f>SUM(C19:D28)</f>
        <v>0</v>
      </c>
      <c r="D29" s="218"/>
      <c r="E29" s="158"/>
      <c r="F29" s="158"/>
      <c r="G29" s="158"/>
      <c r="H29" s="158"/>
    </row>
  </sheetData>
  <sheetProtection algorithmName="SHA-512" hashValue="7+QDBVLO2oEdBJtnYQDHMetAXqSJDHBWZf0FXfuc5pfgvEqae0EVCd/ryQizbD82FvQ3h5PSeawUGe/N9lSMZA==" saltValue="xeTqRy7MknxbiO9P1WKRoA==" spinCount="100000" sheet="1" selectLockedCells="1" selectUnlockedCells="1"/>
  <mergeCells count="76">
    <mergeCell ref="A1:H1"/>
    <mergeCell ref="A4:B4"/>
    <mergeCell ref="C4:D4"/>
    <mergeCell ref="E4:H4"/>
    <mergeCell ref="A5:B5"/>
    <mergeCell ref="C5:D5"/>
    <mergeCell ref="E5:H5"/>
    <mergeCell ref="A6:B6"/>
    <mergeCell ref="C6:D6"/>
    <mergeCell ref="E6:H6"/>
    <mergeCell ref="A7:B7"/>
    <mergeCell ref="C7:D7"/>
    <mergeCell ref="E7:H7"/>
    <mergeCell ref="A8:B8"/>
    <mergeCell ref="C8:D8"/>
    <mergeCell ref="E8:H8"/>
    <mergeCell ref="A9:B9"/>
    <mergeCell ref="C9:D9"/>
    <mergeCell ref="E9:H9"/>
    <mergeCell ref="A10:B10"/>
    <mergeCell ref="C10:D10"/>
    <mergeCell ref="E10:H10"/>
    <mergeCell ref="A11:B11"/>
    <mergeCell ref="C11:D11"/>
    <mergeCell ref="E11:H11"/>
    <mergeCell ref="A12:B12"/>
    <mergeCell ref="C12:D12"/>
    <mergeCell ref="E12:H12"/>
    <mergeCell ref="A13:B13"/>
    <mergeCell ref="C13:D13"/>
    <mergeCell ref="E13:H13"/>
    <mergeCell ref="A14:B14"/>
    <mergeCell ref="C14:D14"/>
    <mergeCell ref="E14:H14"/>
    <mergeCell ref="A15:B15"/>
    <mergeCell ref="C15:D15"/>
    <mergeCell ref="E15:H15"/>
    <mergeCell ref="A16:B16"/>
    <mergeCell ref="C16:D16"/>
    <mergeCell ref="E16:H16"/>
    <mergeCell ref="A18:B18"/>
    <mergeCell ref="C18:D18"/>
    <mergeCell ref="E18:H18"/>
    <mergeCell ref="A19:B19"/>
    <mergeCell ref="C19:D19"/>
    <mergeCell ref="E19:H19"/>
    <mergeCell ref="A20:B20"/>
    <mergeCell ref="C20:D20"/>
    <mergeCell ref="E20:H20"/>
    <mergeCell ref="A21:B21"/>
    <mergeCell ref="C21:D21"/>
    <mergeCell ref="E21:H21"/>
    <mergeCell ref="A22:B22"/>
    <mergeCell ref="C22:D22"/>
    <mergeCell ref="E22:H22"/>
    <mergeCell ref="A23:B23"/>
    <mergeCell ref="C23:D23"/>
    <mergeCell ref="E23:H23"/>
    <mergeCell ref="A24:B24"/>
    <mergeCell ref="C24:D24"/>
    <mergeCell ref="E24:H24"/>
    <mergeCell ref="A25:B25"/>
    <mergeCell ref="C25:D25"/>
    <mergeCell ref="E25:H25"/>
    <mergeCell ref="A26:B26"/>
    <mergeCell ref="C26:D26"/>
    <mergeCell ref="E26:H26"/>
    <mergeCell ref="A29:B29"/>
    <mergeCell ref="C29:D29"/>
    <mergeCell ref="E29:H29"/>
    <mergeCell ref="A27:B27"/>
    <mergeCell ref="C27:D27"/>
    <mergeCell ref="E27:H27"/>
    <mergeCell ref="A28:B28"/>
    <mergeCell ref="C28:D28"/>
    <mergeCell ref="E28:H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入力シート①</vt:lpstr>
      <vt:lpstr>入力シート②-自社運行</vt:lpstr>
      <vt:lpstr>入力シート② -他社庸車</vt:lpstr>
      <vt:lpstr>チェックリスト</vt:lpstr>
      <vt:lpstr>交付申請書</vt:lpstr>
      <vt:lpstr>事業計画書</vt:lpstr>
      <vt:lpstr>収支予算（見込）書　合計</vt:lpstr>
      <vt:lpstr>収支予算（見込）書　自社</vt:lpstr>
      <vt:lpstr>収支予算（見込）書　他社</vt:lpstr>
      <vt:lpstr>助成金所要額調書　合計</vt:lpstr>
      <vt:lpstr>助成金所要額調書　自社</vt:lpstr>
      <vt:lpstr>助成金所要額調書 他社</vt:lpstr>
      <vt:lpstr>計算書（増車）自社</vt:lpstr>
      <vt:lpstr>計算書（増車）他社</vt:lpstr>
      <vt:lpstr>誓約書</vt:lpstr>
      <vt:lpstr>'計算書（増車）自社'!Print_Area</vt:lpstr>
      <vt:lpstr>'計算書（増車）他社'!Print_Area</vt:lpstr>
      <vt:lpstr>'収支予算（見込）書　合計'!Print_Area</vt:lpstr>
      <vt:lpstr>'収支予算（見込）書　自社'!Print_Area</vt:lpstr>
      <vt:lpstr>'収支予算（見込）書　他社'!Print_Area</vt:lpstr>
      <vt:lpstr>'助成金所要額調書　合計'!Print_Area</vt:lpstr>
      <vt:lpstr>'助成金所要額調書　自社'!Print_Area</vt:lpstr>
      <vt:lpstr>'助成金所要額調書 他社'!Print_Area</vt:lpstr>
      <vt:lpstr>入力シート①!Print_Area</vt:lpstr>
      <vt:lpstr>'入力シート② -他社庸車'!Print_Area</vt:lpstr>
      <vt:lpstr>'入力シート②-自社運行'!Print_Area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owner1</cp:lastModifiedBy>
  <cp:lastPrinted>2022-02-16T00:44:10Z</cp:lastPrinted>
  <dcterms:created xsi:type="dcterms:W3CDTF">2020-10-13T10:44:23Z</dcterms:created>
  <dcterms:modified xsi:type="dcterms:W3CDTF">2022-04-11T06:08:37Z</dcterms:modified>
</cp:coreProperties>
</file>