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バス協会２\Desktop\R3.3.18修正\"/>
    </mc:Choice>
  </mc:AlternateContent>
  <xr:revisionPtr revIDLastSave="0" documentId="13_ncr:1_{A0A65CA8-1685-4FBD-8D37-72914BC5E9F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入力シート①" sheetId="3" r:id="rId1"/>
    <sheet name="入力シート②" sheetId="11" r:id="rId2"/>
    <sheet name="変更承認申請書" sheetId="12" r:id="rId3"/>
    <sheet name="収支予算（見込）書" sheetId="4" r:id="rId4"/>
    <sheet name="助成金所要額調書" sheetId="6" r:id="rId5"/>
    <sheet name="計算書（大型化）" sheetId="1" r:id="rId6"/>
  </sheets>
  <definedNames>
    <definedName name="_xlnm.Print_Area" localSheetId="5">'計算書（大型化）'!$A$1:$F$42</definedName>
    <definedName name="_xlnm.Print_Area" localSheetId="3">'収支予算（見込）書'!$A$1:$H$29</definedName>
    <definedName name="_xlnm.Print_Area" localSheetId="4">助成金所要額調書!$A$1:$I$13</definedName>
    <definedName name="_xlnm.Print_Area" localSheetId="0">入力シート①!$A$1:$I$10</definedName>
    <definedName name="_xlnm.Print_Area" localSheetId="1">入力シート②!$A$1:$F$25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2" l="1"/>
  <c r="A15" i="12"/>
  <c r="C11" i="4"/>
  <c r="C13" i="4"/>
  <c r="L11" i="4"/>
  <c r="K11" i="4"/>
  <c r="K12" i="4" s="1"/>
  <c r="L10" i="4"/>
  <c r="K10" i="4"/>
  <c r="M10" i="4" l="1"/>
  <c r="L12" i="4"/>
  <c r="M11" i="4"/>
  <c r="M12" i="4" l="1"/>
  <c r="A23" i="12"/>
  <c r="B6" i="6" l="1"/>
  <c r="A20" i="12"/>
  <c r="F10" i="12"/>
  <c r="F9" i="12"/>
  <c r="F8" i="12"/>
  <c r="H2" i="12"/>
  <c r="A23" i="4" l="1"/>
  <c r="A19" i="4"/>
  <c r="E5" i="1"/>
  <c r="E4" i="1"/>
  <c r="E3" i="1"/>
  <c r="E42" i="1"/>
  <c r="E41" i="1"/>
  <c r="C41" i="1"/>
  <c r="C40" i="1"/>
  <c r="E39" i="1"/>
  <c r="C39" i="1"/>
  <c r="E38" i="1"/>
  <c r="C38" i="1"/>
  <c r="B38" i="1"/>
  <c r="E36" i="1"/>
  <c r="E35" i="1"/>
  <c r="F30" i="1"/>
  <c r="F29" i="1"/>
  <c r="D33" i="1"/>
  <c r="D32" i="1"/>
  <c r="D31" i="1"/>
  <c r="C33" i="1"/>
  <c r="C32" i="1"/>
  <c r="C31" i="1"/>
  <c r="D30" i="1"/>
  <c r="D29" i="1"/>
  <c r="C30" i="1"/>
  <c r="C29" i="1"/>
  <c r="D28" i="1"/>
  <c r="C28" i="1"/>
  <c r="B28" i="1"/>
  <c r="E23" i="1"/>
  <c r="E22" i="1"/>
  <c r="C22" i="1"/>
  <c r="C21" i="1"/>
  <c r="E20" i="1"/>
  <c r="C20" i="1"/>
  <c r="E19" i="1"/>
  <c r="C19" i="1"/>
  <c r="B19" i="1"/>
  <c r="E17" i="1"/>
  <c r="E16" i="1"/>
  <c r="D14" i="1"/>
  <c r="D13" i="1"/>
  <c r="D12" i="1"/>
  <c r="D11" i="1"/>
  <c r="C14" i="1"/>
  <c r="C13" i="1"/>
  <c r="C12" i="1"/>
  <c r="D10" i="1"/>
  <c r="C11" i="1"/>
  <c r="F11" i="1"/>
  <c r="F10" i="1"/>
  <c r="C10" i="1" l="1"/>
  <c r="D9" i="1"/>
  <c r="C9" i="1"/>
  <c r="B9" i="1"/>
  <c r="E8" i="6" l="1"/>
  <c r="E7" i="6"/>
  <c r="A13" i="4" l="1"/>
  <c r="E11" i="4"/>
  <c r="E13" i="4" l="1"/>
  <c r="A11" i="4"/>
  <c r="D36" i="1"/>
  <c r="D17" i="1"/>
  <c r="D16" i="1"/>
  <c r="E28" i="1" l="1"/>
  <c r="L19" i="4" s="1"/>
  <c r="B42" i="1"/>
  <c r="B23" i="1"/>
  <c r="E33" i="1" l="1"/>
  <c r="L22" i="4" s="1"/>
  <c r="E32" i="1"/>
  <c r="L21" i="4" s="1"/>
  <c r="E31" i="1"/>
  <c r="L20" i="4" s="1"/>
  <c r="E30" i="1"/>
  <c r="P23" i="4" s="1"/>
  <c r="E29" i="1"/>
  <c r="P19" i="4" s="1"/>
  <c r="E14" i="1"/>
  <c r="K22" i="4" s="1"/>
  <c r="E13" i="1"/>
  <c r="K21" i="4" s="1"/>
  <c r="E12" i="1"/>
  <c r="K20" i="4" s="1"/>
  <c r="E11" i="1"/>
  <c r="O23" i="4" s="1"/>
  <c r="E10" i="1"/>
  <c r="O19" i="4" s="1"/>
  <c r="E9" i="1"/>
  <c r="K19" i="4" s="1"/>
  <c r="M20" i="4" l="1"/>
  <c r="M22" i="4"/>
  <c r="Q23" i="4"/>
  <c r="C25" i="4"/>
  <c r="E25" i="4" s="1"/>
  <c r="A25" i="4"/>
  <c r="M21" i="4"/>
  <c r="K23" i="4"/>
  <c r="C23" i="4" s="1"/>
  <c r="E23" i="4" s="1"/>
  <c r="M19" i="4"/>
  <c r="Q19" i="4"/>
  <c r="C24" i="4"/>
  <c r="E24" i="4" s="1"/>
  <c r="A24" i="4"/>
  <c r="L23" i="4"/>
  <c r="E34" i="1"/>
  <c r="E15" i="1"/>
  <c r="D35" i="1"/>
  <c r="M23" i="4" l="1"/>
  <c r="C19" i="4" s="1"/>
  <c r="C20" i="4"/>
  <c r="E20" i="4" s="1"/>
  <c r="A20" i="4"/>
  <c r="C21" i="4"/>
  <c r="E21" i="4" s="1"/>
  <c r="A21" i="4"/>
  <c r="E19" i="4" l="1"/>
  <c r="C5" i="4"/>
  <c r="E5" i="4" s="1"/>
  <c r="C7" i="4"/>
  <c r="A7" i="4" s="1"/>
  <c r="C29" i="4"/>
  <c r="C9" i="4" l="1"/>
  <c r="D6" i="6" s="1"/>
  <c r="D9" i="6" s="1"/>
  <c r="C6" i="6"/>
  <c r="C9" i="6" s="1"/>
  <c r="F6" i="6"/>
  <c r="F9" i="6" s="1"/>
  <c r="E7" i="4"/>
  <c r="G6" i="6"/>
  <c r="H6" i="6" s="1"/>
  <c r="H9" i="6" s="1"/>
  <c r="C15" i="4" l="1"/>
  <c r="E6" i="6"/>
  <c r="E9" i="6" s="1"/>
  <c r="A9" i="4"/>
  <c r="E9" i="4"/>
  <c r="G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F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和暦で入力してください</t>
        </r>
      </text>
    </comment>
    <comment ref="I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交付決定番号の数字のを入力してください</t>
        </r>
      </text>
    </comment>
  </commentList>
</comments>
</file>

<file path=xl/sharedStrings.xml><?xml version="1.0" encoding="utf-8"?>
<sst xmlns="http://schemas.openxmlformats.org/spreadsheetml/2006/main" count="230" uniqueCount="141">
  <si>
    <t>項目</t>
    <rPh sb="0" eb="2">
      <t>コウモク</t>
    </rPh>
    <phoneticPr fontId="1"/>
  </si>
  <si>
    <t>駐車料金</t>
    <rPh sb="0" eb="2">
      <t>チュウシャ</t>
    </rPh>
    <rPh sb="2" eb="4">
      <t>リョウキン</t>
    </rPh>
    <phoneticPr fontId="1"/>
  </si>
  <si>
    <t>内容</t>
    <rPh sb="0" eb="2">
      <t>ナイヨウ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</si>
  <si>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</si>
  <si>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</si>
  <si>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</si>
  <si>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</si>
  <si>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</si>
  <si>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時間制運賃</t>
    <rPh sb="0" eb="3">
      <t>ジカンセイ</t>
    </rPh>
    <rPh sb="3" eb="5">
      <t>ウンチン</t>
    </rPh>
    <phoneticPr fontId="1"/>
  </si>
  <si>
    <t>（運転前後の点呼を含む）</t>
    <rPh sb="1" eb="3">
      <t>ウンテン</t>
    </rPh>
    <rPh sb="3" eb="5">
      <t>ゼンゴ</t>
    </rPh>
    <rPh sb="6" eb="8">
      <t>テンコ</t>
    </rPh>
    <rPh sb="9" eb="10">
      <t>フク</t>
    </rPh>
    <phoneticPr fontId="1"/>
  </si>
  <si>
    <t>キロ制</t>
    <rPh sb="2" eb="3">
      <t>セイ</t>
    </rPh>
    <phoneticPr fontId="1"/>
  </si>
  <si>
    <t>　運転手の拘束時間</t>
    <rPh sb="1" eb="4">
      <t>ウンテンシュ</t>
    </rPh>
    <rPh sb="5" eb="7">
      <t>コウソク</t>
    </rPh>
    <rPh sb="7" eb="9">
      <t>ジカン</t>
    </rPh>
    <phoneticPr fontId="1"/>
  </si>
  <si>
    <t>　運行距離</t>
    <rPh sb="1" eb="3">
      <t>ウンコウ</t>
    </rPh>
    <rPh sb="3" eb="5">
      <t>キョリ</t>
    </rPh>
    <phoneticPr fontId="1"/>
  </si>
  <si>
    <t>　交替運転手配置運賃</t>
    <rPh sb="1" eb="3">
      <t>コウタイ</t>
    </rPh>
    <rPh sb="3" eb="6">
      <t>ウンテンシュ</t>
    </rPh>
    <rPh sb="6" eb="8">
      <t>ハイチ</t>
    </rPh>
    <rPh sb="8" eb="10">
      <t>ウンチン</t>
    </rPh>
    <phoneticPr fontId="1"/>
  </si>
  <si>
    <t>　適用運賃</t>
    <rPh sb="1" eb="3">
      <t>テキヨウ</t>
    </rPh>
    <rPh sb="3" eb="5">
      <t>ウンチン</t>
    </rPh>
    <phoneticPr fontId="1"/>
  </si>
  <si>
    <t>バス料金単価</t>
    <rPh sb="2" eb="4">
      <t>リョウキン</t>
    </rPh>
    <rPh sb="4" eb="6">
      <t>タンカ</t>
    </rPh>
    <phoneticPr fontId="1"/>
  </si>
  <si>
    <t>乗務員経費</t>
    <rPh sb="0" eb="3">
      <t>ジョウムイン</t>
    </rPh>
    <rPh sb="3" eb="5">
      <t>ケイヒ</t>
    </rPh>
    <phoneticPr fontId="1"/>
  </si>
  <si>
    <t>添乗員経費</t>
    <rPh sb="0" eb="3">
      <t>テンジョウイン</t>
    </rPh>
    <rPh sb="3" eb="5">
      <t>ケイヒ</t>
    </rPh>
    <phoneticPr fontId="1"/>
  </si>
  <si>
    <t>会社名</t>
    <rPh sb="0" eb="3">
      <t>カイシャメイ</t>
    </rPh>
    <phoneticPr fontId="1"/>
  </si>
  <si>
    <t>収支予算（見込）計算書</t>
    <rPh sb="0" eb="2">
      <t>シュウシ</t>
    </rPh>
    <rPh sb="2" eb="4">
      <t>ヨサン</t>
    </rPh>
    <rPh sb="5" eb="7">
      <t>ミコ</t>
    </rPh>
    <rPh sb="8" eb="11">
      <t>ケイサンショ</t>
    </rPh>
    <phoneticPr fontId="1"/>
  </si>
  <si>
    <t>貸切バス利用料</t>
    <rPh sb="0" eb="2">
      <t>カシキリ</t>
    </rPh>
    <rPh sb="4" eb="7">
      <t>リヨウリョウ</t>
    </rPh>
    <phoneticPr fontId="1"/>
  </si>
  <si>
    <t>有料道路利用料</t>
    <rPh sb="0" eb="2">
      <t>ユウリョウ</t>
    </rPh>
    <rPh sb="2" eb="4">
      <t>ドウロ</t>
    </rPh>
    <rPh sb="4" eb="7">
      <t>リヨウリョウ</t>
    </rPh>
    <phoneticPr fontId="1"/>
  </si>
  <si>
    <t>フェリー利用料</t>
    <rPh sb="4" eb="7">
      <t>リヨウリョウ</t>
    </rPh>
    <phoneticPr fontId="1"/>
  </si>
  <si>
    <t>※貸切バス利用料の単価積算</t>
    <rPh sb="1" eb="3">
      <t>カシキリ</t>
    </rPh>
    <rPh sb="5" eb="8">
      <t>リヨウリョウ</t>
    </rPh>
    <rPh sb="9" eb="11">
      <t>タンカ</t>
    </rPh>
    <rPh sb="11" eb="13">
      <t>セキサン</t>
    </rPh>
    <phoneticPr fontId="1"/>
  </si>
  <si>
    <t>大型車</t>
    <rPh sb="0" eb="3">
      <t>オオガタシャ</t>
    </rPh>
    <phoneticPr fontId="1"/>
  </si>
  <si>
    <t>時間制</t>
    <rPh sb="0" eb="3">
      <t>ジカンセイ</t>
    </rPh>
    <phoneticPr fontId="1"/>
  </si>
  <si>
    <t>キロ制（交替）</t>
    <rPh sb="2" eb="3">
      <t>セイ</t>
    </rPh>
    <rPh sb="4" eb="6">
      <t>コウタイ</t>
    </rPh>
    <phoneticPr fontId="1"/>
  </si>
  <si>
    <t>時間制（交替）</t>
    <rPh sb="0" eb="3">
      <t>ジカンセイ</t>
    </rPh>
    <rPh sb="4" eb="6">
      <t>コウタイ</t>
    </rPh>
    <phoneticPr fontId="1"/>
  </si>
  <si>
    <t>上限</t>
    <rPh sb="0" eb="2">
      <t>ジョウゲン</t>
    </rPh>
    <phoneticPr fontId="1"/>
  </si>
  <si>
    <t>下限</t>
    <rPh sb="0" eb="2">
      <t>カゲン</t>
    </rPh>
    <phoneticPr fontId="1"/>
  </si>
  <si>
    <t>中型車</t>
    <rPh sb="0" eb="3">
      <t>チュウガタシャ</t>
    </rPh>
    <phoneticPr fontId="1"/>
  </si>
  <si>
    <t>小型車</t>
    <rPh sb="0" eb="3">
      <t>コガタシャ</t>
    </rPh>
    <phoneticPr fontId="1"/>
  </si>
  <si>
    <t>深夜早朝運行料金：時間制運賃、交替運転手配置料金（時間制料金）の２割以内</t>
    <rPh sb="0" eb="2">
      <t>シンヤ</t>
    </rPh>
    <rPh sb="2" eb="4">
      <t>ソウチョウ</t>
    </rPh>
    <rPh sb="4" eb="6">
      <t>ウンコウ</t>
    </rPh>
    <rPh sb="6" eb="8">
      <t>リョウキン</t>
    </rPh>
    <phoneticPr fontId="1"/>
  </si>
  <si>
    <t>特殊車両割増料金：運賃の５割増以内</t>
    <rPh sb="0" eb="2">
      <t>トクシュ</t>
    </rPh>
    <rPh sb="2" eb="4">
      <t>シャリョウ</t>
    </rPh>
    <rPh sb="4" eb="6">
      <t>ワリマシ</t>
    </rPh>
    <rPh sb="6" eb="8">
      <t>リョウキン</t>
    </rPh>
    <rPh sb="9" eb="11">
      <t>ウンチン</t>
    </rPh>
    <rPh sb="13" eb="14">
      <t>ワリ</t>
    </rPh>
    <rPh sb="14" eb="15">
      <t>マ</t>
    </rPh>
    <rPh sb="15" eb="17">
      <t>イナイ</t>
    </rPh>
    <phoneticPr fontId="1"/>
  </si>
  <si>
    <t>（参考）四国運輸局公示運賃</t>
    <rPh sb="1" eb="3">
      <t>サンコウ</t>
    </rPh>
    <rPh sb="4" eb="6">
      <t>シコク</t>
    </rPh>
    <rPh sb="6" eb="9">
      <t>ウンユキョク</t>
    </rPh>
    <rPh sb="9" eb="11">
      <t>コウジ</t>
    </rPh>
    <rPh sb="11" eb="13">
      <t>ウンチン</t>
    </rPh>
    <phoneticPr fontId="1"/>
  </si>
  <si>
    <t>⇒</t>
    <phoneticPr fontId="1"/>
  </si>
  <si>
    <t>バス単価</t>
    <rPh sb="2" eb="4">
      <t>タンカ</t>
    </rPh>
    <phoneticPr fontId="1"/>
  </si>
  <si>
    <t>適用単価</t>
    <rPh sb="0" eb="2">
      <t>テキヨウ</t>
    </rPh>
    <rPh sb="2" eb="4">
      <t>タンカ</t>
    </rPh>
    <phoneticPr fontId="1"/>
  </si>
  <si>
    <t>ＧｏＴｏトラベル</t>
    <phoneticPr fontId="1"/>
  </si>
  <si>
    <t>ＧｏＴｏトラベル</t>
    <phoneticPr fontId="1"/>
  </si>
  <si>
    <t>旅行名称</t>
    <rPh sb="0" eb="2">
      <t>リョコウ</t>
    </rPh>
    <rPh sb="2" eb="4">
      <t>メイショウ</t>
    </rPh>
    <phoneticPr fontId="1"/>
  </si>
  <si>
    <t>■大型化前</t>
    <rPh sb="1" eb="4">
      <t>オオガタカ</t>
    </rPh>
    <rPh sb="4" eb="5">
      <t>マエ</t>
    </rPh>
    <phoneticPr fontId="1"/>
  </si>
  <si>
    <t>■大型化後</t>
    <rPh sb="1" eb="4">
      <t>オオガタカ</t>
    </rPh>
    <rPh sb="4" eb="5">
      <t>ゴ</t>
    </rPh>
    <phoneticPr fontId="1"/>
  </si>
  <si>
    <t>車両数</t>
    <rPh sb="0" eb="3">
      <t>シャリョウスウ</t>
    </rPh>
    <phoneticPr fontId="1"/>
  </si>
  <si>
    <t>運行時間</t>
    <rPh sb="0" eb="2">
      <t>ウンコウ</t>
    </rPh>
    <rPh sb="2" eb="4">
      <t>ジカン</t>
    </rPh>
    <phoneticPr fontId="1"/>
  </si>
  <si>
    <t>運行キロ</t>
    <rPh sb="0" eb="2">
      <t>ウンコウ</t>
    </rPh>
    <phoneticPr fontId="1"/>
  </si>
  <si>
    <t>車両サイズ</t>
    <rPh sb="0" eb="2">
      <t>シャリョウ</t>
    </rPh>
    <phoneticPr fontId="1"/>
  </si>
  <si>
    <t>※大型、中型、小型の別を入力</t>
    <rPh sb="1" eb="3">
      <t>オオガタ</t>
    </rPh>
    <rPh sb="4" eb="6">
      <t>チュウガタ</t>
    </rPh>
    <rPh sb="7" eb="9">
      <t>コガタ</t>
    </rPh>
    <rPh sb="10" eb="11">
      <t>ベツ</t>
    </rPh>
    <rPh sb="12" eb="14">
      <t>ニュウリョク</t>
    </rPh>
    <phoneticPr fontId="1"/>
  </si>
  <si>
    <t>※運行前後の点呼を含んだ時間を入力</t>
    <rPh sb="1" eb="3">
      <t>ウンコウ</t>
    </rPh>
    <rPh sb="3" eb="5">
      <t>ゼンゴ</t>
    </rPh>
    <rPh sb="6" eb="8">
      <t>テンコ</t>
    </rPh>
    <rPh sb="9" eb="10">
      <t>フク</t>
    </rPh>
    <rPh sb="12" eb="14">
      <t>ジカン</t>
    </rPh>
    <rPh sb="15" eb="17">
      <t>ニュウリョク</t>
    </rPh>
    <phoneticPr fontId="1"/>
  </si>
  <si>
    <t>※回送距離も含めたキロを入力</t>
    <rPh sb="1" eb="3">
      <t>カイソウ</t>
    </rPh>
    <rPh sb="3" eb="5">
      <t>キョリ</t>
    </rPh>
    <rPh sb="6" eb="7">
      <t>フク</t>
    </rPh>
    <rPh sb="12" eb="14">
      <t>ニュウリョク</t>
    </rPh>
    <phoneticPr fontId="1"/>
  </si>
  <si>
    <t>深夜早朝料金</t>
    <rPh sb="0" eb="2">
      <t>シンヤ</t>
    </rPh>
    <rPh sb="2" eb="4">
      <t>ソウチョウ</t>
    </rPh>
    <rPh sb="4" eb="6">
      <t>リョウキン</t>
    </rPh>
    <phoneticPr fontId="1"/>
  </si>
  <si>
    <t>その他経費</t>
    <rPh sb="2" eb="3">
      <t>タ</t>
    </rPh>
    <rPh sb="3" eb="5">
      <t>ケイヒ</t>
    </rPh>
    <phoneticPr fontId="1"/>
  </si>
  <si>
    <t>（利用区間）</t>
    <rPh sb="1" eb="3">
      <t>リヨウ</t>
    </rPh>
    <rPh sb="3" eb="5">
      <t>クカン</t>
    </rPh>
    <phoneticPr fontId="1"/>
  </si>
  <si>
    <t>※利用区間を入力</t>
    <rPh sb="1" eb="3">
      <t>リヨウ</t>
    </rPh>
    <rPh sb="3" eb="5">
      <t>クカン</t>
    </rPh>
    <rPh sb="6" eb="8">
      <t>ニュウリョク</t>
    </rPh>
    <phoneticPr fontId="1"/>
  </si>
  <si>
    <t>請求するバス料金</t>
    <rPh sb="0" eb="2">
      <t>セイキュウ</t>
    </rPh>
    <rPh sb="6" eb="8">
      <t>リョウキン</t>
    </rPh>
    <phoneticPr fontId="1"/>
  </si>
  <si>
    <t>GoＴｏなどの補助金</t>
    <rPh sb="7" eb="10">
      <t>ホジョキン</t>
    </rPh>
    <phoneticPr fontId="1"/>
  </si>
  <si>
    <t>他自治体等補助金</t>
    <rPh sb="0" eb="1">
      <t>タ</t>
    </rPh>
    <rPh sb="1" eb="4">
      <t>ジチタイ</t>
    </rPh>
    <rPh sb="4" eb="5">
      <t>トウ</t>
    </rPh>
    <rPh sb="5" eb="8">
      <t>ホジョキン</t>
    </rPh>
    <phoneticPr fontId="1"/>
  </si>
  <si>
    <t>他自治体等補助金</t>
    <rPh sb="0" eb="1">
      <t>タ</t>
    </rPh>
    <rPh sb="1" eb="4">
      <t>ジチタイ</t>
    </rPh>
    <rPh sb="4" eb="5">
      <t>トウ</t>
    </rPh>
    <rPh sb="5" eb="8">
      <t>ホジョキン</t>
    </rPh>
    <phoneticPr fontId="1"/>
  </si>
  <si>
    <t>担当者</t>
    <rPh sb="0" eb="3">
      <t>タントウシャ</t>
    </rPh>
    <phoneticPr fontId="1"/>
  </si>
  <si>
    <t>割増</t>
    <rPh sb="0" eb="2">
      <t>ワリマ</t>
    </rPh>
    <phoneticPr fontId="1"/>
  </si>
  <si>
    <t>収支予算（見込）書</t>
    <rPh sb="0" eb="2">
      <t>シュウシ</t>
    </rPh>
    <rPh sb="2" eb="4">
      <t>ヨサン</t>
    </rPh>
    <rPh sb="5" eb="7">
      <t>ミコ</t>
    </rPh>
    <rPh sb="8" eb="9">
      <t>ショ</t>
    </rPh>
    <phoneticPr fontId="1"/>
  </si>
  <si>
    <t>（１）収入</t>
    <rPh sb="3" eb="5">
      <t>シュウニュウ</t>
    </rPh>
    <phoneticPr fontId="1"/>
  </si>
  <si>
    <t>（単位：円）</t>
    <rPh sb="1" eb="3">
      <t>タンイ</t>
    </rPh>
    <rPh sb="4" eb="5">
      <t>エン</t>
    </rPh>
    <phoneticPr fontId="1"/>
  </si>
  <si>
    <t>予算額</t>
    <rPh sb="0" eb="3">
      <t>ヨサンガク</t>
    </rPh>
    <phoneticPr fontId="1"/>
  </si>
  <si>
    <t>積算内訳</t>
    <rPh sb="0" eb="2">
      <t>セキサン</t>
    </rPh>
    <rPh sb="2" eb="4">
      <t>ウチワケ</t>
    </rPh>
    <phoneticPr fontId="1"/>
  </si>
  <si>
    <t>合計</t>
    <rPh sb="0" eb="2">
      <t>ゴウケイ</t>
    </rPh>
    <phoneticPr fontId="1"/>
  </si>
  <si>
    <t>（２）支出</t>
    <rPh sb="3" eb="5">
      <t>シシュツ</t>
    </rPh>
    <phoneticPr fontId="1"/>
  </si>
  <si>
    <t>（税抜き）</t>
    <rPh sb="1" eb="3">
      <t>ゼイヌ</t>
    </rPh>
    <phoneticPr fontId="1"/>
  </si>
  <si>
    <t>大型化・増車の別</t>
    <rPh sb="0" eb="3">
      <t>オオガタカ</t>
    </rPh>
    <rPh sb="4" eb="6">
      <t>ゾウシャ</t>
    </rPh>
    <rPh sb="7" eb="8">
      <t>ベツ</t>
    </rPh>
    <phoneticPr fontId="1"/>
  </si>
  <si>
    <t>（単位：円)</t>
    <rPh sb="1" eb="3">
      <t>タンイ</t>
    </rPh>
    <rPh sb="4" eb="5">
      <t>エン</t>
    </rPh>
    <phoneticPr fontId="11"/>
  </si>
  <si>
    <t>実施事業</t>
    <rPh sb="0" eb="2">
      <t>ジッシ</t>
    </rPh>
    <rPh sb="2" eb="4">
      <t>ジギョウ</t>
    </rPh>
    <phoneticPr fontId="11"/>
  </si>
  <si>
    <t>総事業費</t>
    <rPh sb="0" eb="1">
      <t>ソウ</t>
    </rPh>
    <rPh sb="1" eb="4">
      <t>ジギョウヒ</t>
    </rPh>
    <phoneticPr fontId="11"/>
  </si>
  <si>
    <t>寄附金その他
の収入額</t>
    <rPh sb="0" eb="3">
      <t>キフキン</t>
    </rPh>
    <rPh sb="5" eb="6">
      <t>タ</t>
    </rPh>
    <rPh sb="8" eb="11">
      <t>シュウニュウガク</t>
    </rPh>
    <phoneticPr fontId="11"/>
  </si>
  <si>
    <t>差引額</t>
    <rPh sb="0" eb="1">
      <t>サ</t>
    </rPh>
    <rPh sb="1" eb="2">
      <t>ヒ</t>
    </rPh>
    <rPh sb="2" eb="3">
      <t>ガク</t>
    </rPh>
    <phoneticPr fontId="11"/>
  </si>
  <si>
    <t>（Ａ－Ｂ）</t>
    <phoneticPr fontId="11"/>
  </si>
  <si>
    <t>支出(予定)額</t>
    <rPh sb="0" eb="2">
      <t>シシュツ</t>
    </rPh>
    <rPh sb="3" eb="5">
      <t>ヨテイ</t>
    </rPh>
    <rPh sb="6" eb="7">
      <t>ガク</t>
    </rPh>
    <phoneticPr fontId="11"/>
  </si>
  <si>
    <t>Ａ</t>
    <phoneticPr fontId="11"/>
  </si>
  <si>
    <t>Ｂ</t>
    <phoneticPr fontId="11"/>
  </si>
  <si>
    <t>Ｃ</t>
    <phoneticPr fontId="11"/>
  </si>
  <si>
    <t>Ｄ</t>
    <phoneticPr fontId="11"/>
  </si>
  <si>
    <t>Ｅ</t>
    <phoneticPr fontId="11"/>
  </si>
  <si>
    <t>Ｆ</t>
    <phoneticPr fontId="11"/>
  </si>
  <si>
    <t>計</t>
    <rPh sb="0" eb="1">
      <t>ケイ</t>
    </rPh>
    <phoneticPr fontId="11"/>
  </si>
  <si>
    <t>　また、交付所要額Ｆ欄には、交付基本額Ｅ欄の1,000円未満を切り捨てた額を記入すること。</t>
    <rPh sb="4" eb="6">
      <t>コウフ</t>
    </rPh>
    <rPh sb="6" eb="9">
      <t>ショヨウガク</t>
    </rPh>
    <rPh sb="10" eb="11">
      <t>ラン</t>
    </rPh>
    <rPh sb="14" eb="16">
      <t>コウフ</t>
    </rPh>
    <rPh sb="16" eb="19">
      <t>キホンガク</t>
    </rPh>
    <rPh sb="20" eb="21">
      <t>ラン</t>
    </rPh>
    <rPh sb="27" eb="28">
      <t>エン</t>
    </rPh>
    <rPh sb="28" eb="30">
      <t>ミマン</t>
    </rPh>
    <rPh sb="31" eb="32">
      <t>キ</t>
    </rPh>
    <rPh sb="33" eb="34">
      <t>ス</t>
    </rPh>
    <rPh sb="36" eb="37">
      <t>ガク</t>
    </rPh>
    <rPh sb="38" eb="40">
      <t>キニュウ</t>
    </rPh>
    <phoneticPr fontId="11"/>
  </si>
  <si>
    <t>住所</t>
    <rPh sb="0" eb="2">
      <t>ジュウショ</t>
    </rPh>
    <phoneticPr fontId="1"/>
  </si>
  <si>
    <t>代表者役職・氏名</t>
    <rPh sb="0" eb="3">
      <t>ダイヒョウシャ</t>
    </rPh>
    <rPh sb="3" eb="5">
      <t>ヤクショク</t>
    </rPh>
    <rPh sb="6" eb="8">
      <t>シメイ</t>
    </rPh>
    <phoneticPr fontId="1"/>
  </si>
  <si>
    <t>担当者名</t>
    <rPh sb="0" eb="4">
      <t>タントウシャメイ</t>
    </rPh>
    <phoneticPr fontId="1"/>
  </si>
  <si>
    <t>連絡先</t>
    <rPh sb="0" eb="3">
      <t>レンラクサキ</t>
    </rPh>
    <phoneticPr fontId="1"/>
  </si>
  <si>
    <t>旅行名称</t>
    <rPh sb="0" eb="2">
      <t>リョコウ</t>
    </rPh>
    <rPh sb="2" eb="4">
      <t>メイショウ</t>
    </rPh>
    <phoneticPr fontId="1"/>
  </si>
  <si>
    <t>入力用シート（黄色セルの部分に入力ください。）</t>
    <rPh sb="0" eb="2">
      <t>ニュウリョク</t>
    </rPh>
    <rPh sb="2" eb="3">
      <t>ヨウ</t>
    </rPh>
    <rPh sb="7" eb="9">
      <t>キイロ</t>
    </rPh>
    <rPh sb="12" eb="14">
      <t>ブブン</t>
    </rPh>
    <rPh sb="15" eb="17">
      <t>ニュウリョク</t>
    </rPh>
    <phoneticPr fontId="1"/>
  </si>
  <si>
    <t>※大型化、増車の別を入力</t>
    <rPh sb="1" eb="4">
      <t>オオガタカ</t>
    </rPh>
    <rPh sb="5" eb="7">
      <t>ゾウシャ</t>
    </rPh>
    <rPh sb="8" eb="9">
      <t>ベツ</t>
    </rPh>
    <rPh sb="10" eb="12">
      <t>ニュウリョク</t>
    </rPh>
    <phoneticPr fontId="1"/>
  </si>
  <si>
    <t>貸切バス利用料計算</t>
    <rPh sb="0" eb="2">
      <t>カシキリ</t>
    </rPh>
    <rPh sb="4" eb="7">
      <t>リヨウリョウ</t>
    </rPh>
    <rPh sb="7" eb="9">
      <t>ケイサン</t>
    </rPh>
    <phoneticPr fontId="1"/>
  </si>
  <si>
    <t>　一般社団法人徳島県バス協会会長　殿</t>
    <rPh sb="1" eb="3">
      <t>イッパン</t>
    </rPh>
    <rPh sb="3" eb="7">
      <t>シャダンホウジン</t>
    </rPh>
    <rPh sb="7" eb="10">
      <t>トクシマケン</t>
    </rPh>
    <rPh sb="12" eb="14">
      <t>キョウカイ</t>
    </rPh>
    <rPh sb="14" eb="16">
      <t>カイチョウ</t>
    </rPh>
    <rPh sb="17" eb="18">
      <t>ドノ</t>
    </rPh>
    <phoneticPr fontId="1"/>
  </si>
  <si>
    <t>名称</t>
    <rPh sb="0" eb="2">
      <t>メイショウ</t>
    </rPh>
    <phoneticPr fontId="1"/>
  </si>
  <si>
    <t>　１　事業名</t>
    <rPh sb="3" eb="5">
      <t>ジギョウ</t>
    </rPh>
    <rPh sb="5" eb="6">
      <t>メイ</t>
    </rPh>
    <phoneticPr fontId="1"/>
  </si>
  <si>
    <t>助成金所要額調書</t>
    <rPh sb="0" eb="3">
      <t>ジョセイキン</t>
    </rPh>
    <rPh sb="3" eb="6">
      <t>ショヨウガク</t>
    </rPh>
    <rPh sb="6" eb="8">
      <t>チョウショ</t>
    </rPh>
    <phoneticPr fontId="11"/>
  </si>
  <si>
    <t>交付基本額</t>
    <rPh sb="0" eb="2">
      <t>コウフ</t>
    </rPh>
    <rPh sb="2" eb="5">
      <t>キホンガク</t>
    </rPh>
    <phoneticPr fontId="11"/>
  </si>
  <si>
    <t>※交付基本額Ｅ欄には差引額Ｃ欄と対象経費支出(予定)額Ｄ欄とを比較し、少ない額を記入すること。</t>
    <rPh sb="1" eb="3">
      <t>コウフ</t>
    </rPh>
    <rPh sb="3" eb="6">
      <t>キホンガク</t>
    </rPh>
    <rPh sb="7" eb="8">
      <t>ラン</t>
    </rPh>
    <rPh sb="10" eb="13">
      <t>サシヒキガク</t>
    </rPh>
    <rPh sb="14" eb="15">
      <t>ラン</t>
    </rPh>
    <rPh sb="16" eb="18">
      <t>タイショウ</t>
    </rPh>
    <rPh sb="18" eb="20">
      <t>ケイヒ</t>
    </rPh>
    <rPh sb="20" eb="22">
      <t>シシュツ</t>
    </rPh>
    <rPh sb="23" eb="25">
      <t>ヨテイ</t>
    </rPh>
    <rPh sb="26" eb="27">
      <t>ガク</t>
    </rPh>
    <rPh sb="28" eb="29">
      <t>ラン</t>
    </rPh>
    <rPh sb="31" eb="33">
      <t>ヒカク</t>
    </rPh>
    <rPh sb="35" eb="36">
      <t>スク</t>
    </rPh>
    <rPh sb="38" eb="39">
      <t>ガク</t>
    </rPh>
    <rPh sb="40" eb="42">
      <t>キニュウ</t>
    </rPh>
    <phoneticPr fontId="11"/>
  </si>
  <si>
    <t>交付所要額</t>
    <rPh sb="0" eb="2">
      <t>コウフ</t>
    </rPh>
    <rPh sb="2" eb="5">
      <t>ショヨウガク</t>
    </rPh>
    <phoneticPr fontId="11"/>
  </si>
  <si>
    <t>対象経費</t>
    <rPh sb="0" eb="2">
      <t>タイショウ</t>
    </rPh>
    <rPh sb="2" eb="4">
      <t>ケイヒ</t>
    </rPh>
    <phoneticPr fontId="11"/>
  </si>
  <si>
    <t>貸切バス助成金</t>
    <rPh sb="0" eb="2">
      <t>カシキリ</t>
    </rPh>
    <rPh sb="4" eb="7">
      <t>ジョセイキン</t>
    </rPh>
    <phoneticPr fontId="1"/>
  </si>
  <si>
    <t>変更申請日</t>
    <rPh sb="0" eb="2">
      <t>ヘンコウ</t>
    </rPh>
    <rPh sb="2" eb="4">
      <t>シンセイ</t>
    </rPh>
    <rPh sb="4" eb="5">
      <t>ビ</t>
    </rPh>
    <phoneticPr fontId="1"/>
  </si>
  <si>
    <t>第２号様式</t>
    <rPh sb="0" eb="1">
      <t>ダイ</t>
    </rPh>
    <rPh sb="2" eb="3">
      <t>ゴウ</t>
    </rPh>
    <rPh sb="3" eb="5">
      <t>ヨウシキ</t>
    </rPh>
    <phoneticPr fontId="1"/>
  </si>
  <si>
    <t>交付決定日</t>
    <rPh sb="0" eb="2">
      <t>コウフ</t>
    </rPh>
    <rPh sb="2" eb="5">
      <t>ケッテイビ</t>
    </rPh>
    <phoneticPr fontId="1"/>
  </si>
  <si>
    <t>交付決定番号</t>
    <rPh sb="0" eb="2">
      <t>コウフ</t>
    </rPh>
    <rPh sb="2" eb="4">
      <t>ケッテイ</t>
    </rPh>
    <rPh sb="4" eb="6">
      <t>バンゴウ</t>
    </rPh>
    <phoneticPr fontId="1"/>
  </si>
  <si>
    <t>変更の理由</t>
    <rPh sb="0" eb="2">
      <t>ヘンコウ</t>
    </rPh>
    <rPh sb="3" eb="5">
      <t>リユウ</t>
    </rPh>
    <phoneticPr fontId="1"/>
  </si>
  <si>
    <t>　　（１）収支予算（見込）書</t>
    <rPh sb="5" eb="7">
      <t>シュウシ</t>
    </rPh>
    <rPh sb="7" eb="9">
      <t>ヨサン</t>
    </rPh>
    <rPh sb="10" eb="12">
      <t>ミコ</t>
    </rPh>
    <rPh sb="13" eb="14">
      <t>ショ</t>
    </rPh>
    <phoneticPr fontId="1"/>
  </si>
  <si>
    <t>　　（２）収支予算（見込）計算書</t>
    <rPh sb="5" eb="7">
      <t>シュウシ</t>
    </rPh>
    <rPh sb="7" eb="9">
      <t>ヨサン</t>
    </rPh>
    <rPh sb="10" eb="12">
      <t>ミコミ</t>
    </rPh>
    <rPh sb="13" eb="16">
      <t>ケイサンショ</t>
    </rPh>
    <phoneticPr fontId="1"/>
  </si>
  <si>
    <t>　　（３）助成金所要額調書</t>
    <rPh sb="5" eb="8">
      <t>ジョセイキン</t>
    </rPh>
    <rPh sb="8" eb="11">
      <t>ショヨウガク</t>
    </rPh>
    <rPh sb="11" eb="13">
      <t>チョウショ</t>
    </rPh>
    <phoneticPr fontId="1"/>
  </si>
  <si>
    <t>　　（４）その他会長が必要と認める書類</t>
    <rPh sb="7" eb="8">
      <t>タ</t>
    </rPh>
    <rPh sb="8" eb="10">
      <t>カイチョウ</t>
    </rPh>
    <rPh sb="11" eb="13">
      <t>ヒツヨウ</t>
    </rPh>
    <rPh sb="14" eb="15">
      <t>ミト</t>
    </rPh>
    <rPh sb="17" eb="19">
      <t>ショルイ</t>
    </rPh>
    <phoneticPr fontId="1"/>
  </si>
  <si>
    <t>　２　変更の理由</t>
    <rPh sb="3" eb="5">
      <t>ヘンコウ</t>
    </rPh>
    <rPh sb="6" eb="8">
      <t>リユウ</t>
    </rPh>
    <phoneticPr fontId="1"/>
  </si>
  <si>
    <t>　３　関係書類</t>
    <rPh sb="3" eb="5">
      <t>カンケイ</t>
    </rPh>
    <rPh sb="5" eb="7">
      <t>ショルイ</t>
    </rPh>
    <phoneticPr fontId="1"/>
  </si>
  <si>
    <t>貸切バス「スマート利用」応援事業助成金変更承認申請書</t>
    <rPh sb="0" eb="2">
      <t>カシキリ</t>
    </rPh>
    <rPh sb="9" eb="11">
      <t>リヨウ</t>
    </rPh>
    <rPh sb="12" eb="14">
      <t>オウエン</t>
    </rPh>
    <rPh sb="14" eb="16">
      <t>ジギョウ</t>
    </rPh>
    <rPh sb="16" eb="18">
      <t>ジョセイ</t>
    </rPh>
    <rPh sb="18" eb="19">
      <t>キン</t>
    </rPh>
    <rPh sb="19" eb="21">
      <t>ヘンコウ</t>
    </rPh>
    <rPh sb="21" eb="23">
      <t>ショウニン</t>
    </rPh>
    <rPh sb="23" eb="26">
      <t>シンセイショ</t>
    </rPh>
    <phoneticPr fontId="1"/>
  </si>
  <si>
    <t>他の補助金</t>
  </si>
  <si>
    <t>前</t>
  </si>
  <si>
    <t>後</t>
  </si>
  <si>
    <t>差額</t>
  </si>
  <si>
    <t>GoToトラベル</t>
  </si>
  <si>
    <t>他自治体等</t>
  </si>
  <si>
    <t>計</t>
  </si>
  <si>
    <t>バス大型化経費</t>
  </si>
  <si>
    <t>高速道路利用料</t>
  </si>
  <si>
    <t>貸切バス利用料</t>
  </si>
  <si>
    <t>駐車場</t>
  </si>
  <si>
    <t>乗務員</t>
  </si>
  <si>
    <t>フェリー利用料</t>
  </si>
  <si>
    <t>添乗員</t>
  </si>
  <si>
    <t>○大型化前</t>
    <rPh sb="1" eb="4">
      <t>オオガタカ</t>
    </rPh>
    <rPh sb="4" eb="5">
      <t>マエ</t>
    </rPh>
    <phoneticPr fontId="1"/>
  </si>
  <si>
    <t>●大型化後</t>
    <rPh sb="1" eb="4">
      <t>オオガタカ</t>
    </rPh>
    <rPh sb="4" eb="5">
      <t>ゴ</t>
    </rPh>
    <phoneticPr fontId="1"/>
  </si>
  <si>
    <t>※●大型化後の欄に、変更後の金額等を入力してください。</t>
    <rPh sb="2" eb="5">
      <t>オオガタカ</t>
    </rPh>
    <rPh sb="5" eb="6">
      <t>ゴ</t>
    </rPh>
    <rPh sb="7" eb="8">
      <t>ラン</t>
    </rPh>
    <rPh sb="10" eb="13">
      <t>ヘンコウゴ</t>
    </rPh>
    <rPh sb="14" eb="16">
      <t>キンガク</t>
    </rPh>
    <rPh sb="16" eb="17">
      <t>トウ</t>
    </rPh>
    <rPh sb="18" eb="20">
      <t>ニュウリョク</t>
    </rPh>
    <phoneticPr fontId="1"/>
  </si>
  <si>
    <t>大型化</t>
    <rPh sb="0" eb="3">
      <t>オオガタカ</t>
    </rPh>
    <phoneticPr fontId="1"/>
  </si>
  <si>
    <t>※2日以上の旅行の場合は、単価×日数の金額を入力
　税抜き金額を入力</t>
    <rPh sb="2" eb="3">
      <t>ニチ</t>
    </rPh>
    <rPh sb="3" eb="5">
      <t>イジョウ</t>
    </rPh>
    <rPh sb="6" eb="8">
      <t>リョコウ</t>
    </rPh>
    <rPh sb="9" eb="11">
      <t>バアイ</t>
    </rPh>
    <rPh sb="13" eb="15">
      <t>タンカ</t>
    </rPh>
    <rPh sb="16" eb="18">
      <t>ニッスウ</t>
    </rPh>
    <rPh sb="19" eb="21">
      <t>キンガク</t>
    </rPh>
    <rPh sb="22" eb="24">
      <t>ニュウリョク</t>
    </rPh>
    <rPh sb="26" eb="27">
      <t>ゼイ</t>
    </rPh>
    <rPh sb="27" eb="28">
      <t>ヌ</t>
    </rPh>
    <rPh sb="29" eb="31">
      <t>キンガク</t>
    </rPh>
    <rPh sb="32" eb="34">
      <t>ニュウリョク</t>
    </rPh>
    <phoneticPr fontId="1"/>
  </si>
  <si>
    <t>※税抜き金額を入力</t>
    <rPh sb="1" eb="2">
      <t>ゼイ</t>
    </rPh>
    <rPh sb="2" eb="3">
      <t>ヌ</t>
    </rPh>
    <rPh sb="4" eb="6">
      <t>キンガク</t>
    </rPh>
    <rPh sb="7" eb="9">
      <t>ニュウリョク</t>
    </rPh>
    <phoneticPr fontId="1"/>
  </si>
  <si>
    <t>付け徳バ協委第</t>
  </si>
  <si>
    <t>号により交付決定通知のありましたこの事業を</t>
    <phoneticPr fontId="1"/>
  </si>
  <si>
    <t>次のとおり変更したいので，貸切バス「スマート利用」応援事業実施要綱第７条の規定に基づき</t>
    <phoneticPr fontId="1"/>
  </si>
  <si>
    <t>申請します。</t>
    <phoneticPr fontId="1"/>
  </si>
  <si>
    <t>注）あるときのみ入力。</t>
    <rPh sb="0" eb="1">
      <t>チュウ</t>
    </rPh>
    <rPh sb="8" eb="10">
      <t>ニュウリョク</t>
    </rPh>
    <phoneticPr fontId="1"/>
  </si>
  <si>
    <t>令和3年</t>
    <rPh sb="0" eb="2">
      <t>レイワ</t>
    </rPh>
    <rPh sb="3" eb="4">
      <t>ネン</t>
    </rPh>
    <phoneticPr fontId="1"/>
  </si>
  <si>
    <r>
      <t>　　※</t>
    </r>
    <r>
      <rPr>
        <sz val="11"/>
        <color rgb="FFFF0000"/>
        <rFont val="ＭＳ Ｐゴシック"/>
        <family val="3"/>
        <charset val="128"/>
        <scheme val="minor"/>
      </rPr>
      <t>あるときのみ</t>
    </r>
    <r>
      <rPr>
        <sz val="11"/>
        <color theme="1"/>
        <rFont val="ＭＳ Ｐゴシック"/>
        <family val="2"/>
        <charset val="128"/>
        <scheme val="minor"/>
      </rPr>
      <t>入力。</t>
    </r>
    <rPh sb="9" eb="11">
      <t>ニュウリョク</t>
    </rPh>
    <phoneticPr fontId="1"/>
  </si>
  <si>
    <t>　　　通常の場合は空白になります。</t>
    <rPh sb="3" eb="5">
      <t>ツウジョウ</t>
    </rPh>
    <rPh sb="6" eb="8">
      <t>バアイ</t>
    </rPh>
    <rPh sb="9" eb="11">
      <t>クウハク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</si>
</sst>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_ "/>
    <numFmt numFmtId="177" formatCode="#,##0;&quot;△ &quot;#,##0"/>
    <numFmt numFmtId="178" formatCode="#,###&quot;円&quot;"/>
    <numFmt numFmtId="179" formatCode="#,###&quot;時&quot;&quot;間&quot;"/>
    <numFmt numFmtId="180" formatCode="#,###&quot;㎞&quot;"/>
    <numFmt numFmtId="181" formatCode="#,##0&quot;台&quot;"/>
    <numFmt numFmtId="182" formatCode="#,##0&quot;円&quot;"/>
    <numFmt numFmtId="183" formatCode="#,##0&quot;ｈ&quot;"/>
    <numFmt numFmtId="184" formatCode="#,##0&quot;km&quot;"/>
    <numFmt numFmtId="185" formatCode="[$-411]ggge&quot;年&quot;m&quot;月&quot;d&quot;日&quot;;@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MSPゴシック"/>
      <family val="2"/>
      <charset val="128"/>
    </font>
    <font>
      <sz val="12"/>
      <color theme="1"/>
      <name val="MSPゴシック"/>
      <family val="2"/>
      <charset val="128"/>
    </font>
    <font>
      <sz val="6"/>
      <name val="MSPゴシック"/>
      <family val="2"/>
      <charset val="128"/>
    </font>
    <font>
      <sz val="12"/>
      <color theme="1"/>
      <name val="MSPゴシック"/>
      <family val="3"/>
      <charset val="128"/>
    </font>
    <font>
      <sz val="9"/>
      <color theme="1"/>
      <name val="MSPゴシック"/>
      <family val="3"/>
      <charset val="128"/>
    </font>
    <font>
      <b/>
      <sz val="18"/>
      <color rgb="FFFF00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2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178" fontId="5" fillId="0" borderId="1" xfId="0" applyNumberFormat="1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vertical="center"/>
    </xf>
    <xf numFmtId="3" fontId="4" fillId="0" borderId="8" xfId="0" applyNumberFormat="1" applyFont="1" applyFill="1" applyBorder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4" fillId="0" borderId="7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0" fillId="0" borderId="9" xfId="0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>
      <alignment vertical="center"/>
    </xf>
    <xf numFmtId="3" fontId="4" fillId="0" borderId="1" xfId="0" applyNumberFormat="1" applyFont="1" applyFill="1" applyBorder="1">
      <alignment vertical="center"/>
    </xf>
    <xf numFmtId="0" fontId="0" fillId="0" borderId="4" xfId="0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5" xfId="0" applyFill="1" applyBorder="1">
      <alignment vertical="center"/>
    </xf>
    <xf numFmtId="3" fontId="4" fillId="0" borderId="16" xfId="0" applyNumberFormat="1" applyFont="1" applyFill="1" applyBorder="1">
      <alignment vertical="center"/>
    </xf>
    <xf numFmtId="0" fontId="0" fillId="0" borderId="6" xfId="0" applyFill="1" applyBorder="1">
      <alignment vertical="center"/>
    </xf>
    <xf numFmtId="0" fontId="5" fillId="0" borderId="0" xfId="0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3" fontId="0" fillId="0" borderId="8" xfId="0" applyNumberFormat="1" applyFill="1" applyBorder="1">
      <alignment vertical="center"/>
    </xf>
    <xf numFmtId="3" fontId="0" fillId="0" borderId="9" xfId="0" applyNumberFormat="1" applyFill="1" applyBorder="1">
      <alignment vertical="center"/>
    </xf>
    <xf numFmtId="179" fontId="4" fillId="0" borderId="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3" fontId="0" fillId="0" borderId="1" xfId="0" applyNumberFormat="1" applyFill="1" applyBorder="1">
      <alignment vertical="center"/>
    </xf>
    <xf numFmtId="3" fontId="0" fillId="0" borderId="4" xfId="0" applyNumberFormat="1" applyFill="1" applyBorder="1">
      <alignment vertical="center"/>
    </xf>
    <xf numFmtId="180" fontId="4" fillId="0" borderId="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1" xfId="0" applyNumberFormat="1" applyFont="1" applyFill="1" applyBorder="1">
      <alignment vertical="center"/>
    </xf>
    <xf numFmtId="176" fontId="4" fillId="0" borderId="1" xfId="0" applyNumberFormat="1" applyFont="1" applyFill="1" applyBorder="1">
      <alignment vertical="center"/>
    </xf>
    <xf numFmtId="177" fontId="4" fillId="0" borderId="16" xfId="0" applyNumberFormat="1" applyFont="1" applyFill="1" applyBorder="1">
      <alignment vertical="center"/>
    </xf>
    <xf numFmtId="176" fontId="4" fillId="0" borderId="16" xfId="0" applyNumberFormat="1" applyFont="1" applyFill="1" applyBorder="1">
      <alignment vertical="center"/>
    </xf>
    <xf numFmtId="0" fontId="0" fillId="0" borderId="1" xfId="0" applyBorder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3" fontId="0" fillId="0" borderId="0" xfId="0" applyNumberFormat="1">
      <alignment vertical="center"/>
    </xf>
    <xf numFmtId="3" fontId="0" fillId="0" borderId="1" xfId="0" applyNumberFormat="1" applyBorder="1">
      <alignment vertical="center"/>
    </xf>
    <xf numFmtId="182" fontId="5" fillId="0" borderId="1" xfId="0" applyNumberFormat="1" applyFont="1" applyFill="1" applyBorder="1" applyAlignment="1">
      <alignment vertical="center"/>
    </xf>
    <xf numFmtId="0" fontId="9" fillId="0" borderId="0" xfId="1">
      <alignment vertical="center"/>
    </xf>
    <xf numFmtId="0" fontId="10" fillId="0" borderId="33" xfId="1" applyFont="1" applyBorder="1" applyAlignment="1">
      <alignment horizontal="center" vertical="center"/>
    </xf>
    <xf numFmtId="0" fontId="12" fillId="0" borderId="33" xfId="1" applyFont="1" applyBorder="1" applyAlignment="1">
      <alignment horizontal="center" vertical="center"/>
    </xf>
    <xf numFmtId="0" fontId="13" fillId="0" borderId="33" xfId="1" applyFont="1" applyBorder="1" applyAlignment="1">
      <alignment horizontal="center" vertical="center"/>
    </xf>
    <xf numFmtId="0" fontId="9" fillId="0" borderId="35" xfId="1" applyBorder="1" applyAlignment="1">
      <alignment horizontal="center" vertical="center"/>
    </xf>
    <xf numFmtId="0" fontId="9" fillId="0" borderId="28" xfId="1" applyBorder="1" applyAlignment="1">
      <alignment horizontal="center" vertical="center" wrapText="1"/>
    </xf>
    <xf numFmtId="0" fontId="9" fillId="0" borderId="28" xfId="1" applyBorder="1" applyAlignment="1">
      <alignment horizontal="center" vertical="center"/>
    </xf>
    <xf numFmtId="0" fontId="9" fillId="0" borderId="29" xfId="1" applyBorder="1" applyAlignment="1">
      <alignment horizontal="center" vertical="center"/>
    </xf>
    <xf numFmtId="0" fontId="9" fillId="0" borderId="0" xfId="1" applyAlignment="1">
      <alignment horizontal="center" vertical="center"/>
    </xf>
    <xf numFmtId="0" fontId="9" fillId="0" borderId="36" xfId="1" applyBorder="1" applyAlignment="1">
      <alignment horizontal="center" vertical="center"/>
    </xf>
    <xf numFmtId="0" fontId="9" fillId="0" borderId="0" xfId="1" applyBorder="1" applyAlignment="1">
      <alignment horizontal="center" vertical="center"/>
    </xf>
    <xf numFmtId="0" fontId="9" fillId="0" borderId="31" xfId="1" applyBorder="1" applyAlignment="1">
      <alignment horizontal="center" vertical="center"/>
    </xf>
    <xf numFmtId="0" fontId="9" fillId="0" borderId="8" xfId="1" applyBorder="1" applyAlignment="1">
      <alignment horizontal="center" vertical="center"/>
    </xf>
    <xf numFmtId="0" fontId="9" fillId="0" borderId="33" xfId="1" applyBorder="1" applyAlignment="1">
      <alignment horizontal="center" vertical="center"/>
    </xf>
    <xf numFmtId="0" fontId="9" fillId="0" borderId="34" xfId="1" applyBorder="1" applyAlignment="1">
      <alignment horizontal="center" vertical="center"/>
    </xf>
    <xf numFmtId="0" fontId="9" fillId="0" borderId="1" xfId="1" applyBorder="1" applyAlignment="1">
      <alignment vertical="center" wrapText="1"/>
    </xf>
    <xf numFmtId="38" fontId="0" fillId="0" borderId="1" xfId="2" applyFont="1" applyBorder="1">
      <alignment vertical="center"/>
    </xf>
    <xf numFmtId="0" fontId="9" fillId="0" borderId="1" xfId="1" applyBorder="1">
      <alignment vertical="center"/>
    </xf>
    <xf numFmtId="0" fontId="9" fillId="0" borderId="1" xfId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0" xfId="0" applyFont="1">
      <alignment vertical="center"/>
    </xf>
    <xf numFmtId="0" fontId="4" fillId="2" borderId="1" xfId="0" applyFont="1" applyFill="1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85" fontId="2" fillId="0" borderId="0" xfId="0" applyNumberFormat="1" applyFont="1">
      <alignment vertical="center"/>
    </xf>
    <xf numFmtId="0" fontId="18" fillId="0" borderId="0" xfId="0" applyFont="1">
      <alignment vertical="center"/>
    </xf>
    <xf numFmtId="185" fontId="0" fillId="0" borderId="29" xfId="0" applyNumberFormat="1" applyFill="1" applyBorder="1" applyProtection="1">
      <alignment vertical="center"/>
      <protection locked="0"/>
    </xf>
    <xf numFmtId="49" fontId="0" fillId="0" borderId="1" xfId="0" applyNumberFormat="1" applyBorder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181" fontId="4" fillId="0" borderId="14" xfId="0" applyNumberFormat="1" applyFont="1" applyBorder="1" applyProtection="1">
      <alignment vertical="center"/>
      <protection locked="0"/>
    </xf>
    <xf numFmtId="182" fontId="4" fillId="0" borderId="14" xfId="0" applyNumberFormat="1" applyFont="1" applyBorder="1" applyProtection="1">
      <alignment vertical="center"/>
      <protection locked="0"/>
    </xf>
    <xf numFmtId="183" fontId="4" fillId="0" borderId="14" xfId="0" applyNumberFormat="1" applyFont="1" applyBorder="1" applyProtection="1">
      <alignment vertical="center"/>
      <protection locked="0"/>
    </xf>
    <xf numFmtId="184" fontId="4" fillId="0" borderId="14" xfId="0" applyNumberFormat="1" applyFont="1" applyBorder="1" applyProtection="1">
      <alignment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181" fontId="4" fillId="0" borderId="41" xfId="0" applyNumberFormat="1" applyFont="1" applyBorder="1" applyProtection="1">
      <alignment vertical="center"/>
      <protection locked="0"/>
    </xf>
    <xf numFmtId="182" fontId="4" fillId="0" borderId="41" xfId="0" applyNumberFormat="1" applyFont="1" applyBorder="1" applyProtection="1">
      <alignment vertical="center"/>
      <protection locked="0"/>
    </xf>
    <xf numFmtId="183" fontId="4" fillId="0" borderId="41" xfId="0" applyNumberFormat="1" applyFont="1" applyBorder="1" applyProtection="1">
      <alignment vertical="center"/>
      <protection locked="0"/>
    </xf>
    <xf numFmtId="184" fontId="4" fillId="0" borderId="41" xfId="0" applyNumberFormat="1" applyFont="1" applyBorder="1" applyProtection="1">
      <alignment vertical="center"/>
      <protection locked="0"/>
    </xf>
    <xf numFmtId="182" fontId="4" fillId="0" borderId="44" xfId="0" applyNumberFormat="1" applyFont="1" applyBorder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182" fontId="4" fillId="0" borderId="39" xfId="0" applyNumberFormat="1" applyFont="1" applyBorder="1" applyProtection="1">
      <alignment vertical="center"/>
      <protection locked="0"/>
    </xf>
    <xf numFmtId="0" fontId="4" fillId="0" borderId="41" xfId="0" applyFont="1" applyBorder="1" applyAlignment="1" applyProtection="1">
      <alignment horizontal="center" vertical="center" shrinkToFit="1"/>
      <protection locked="0"/>
    </xf>
    <xf numFmtId="38" fontId="0" fillId="0" borderId="0" xfId="3" applyFont="1">
      <alignment vertical="center"/>
    </xf>
    <xf numFmtId="38" fontId="0" fillId="0" borderId="1" xfId="3" applyFont="1" applyBorder="1">
      <alignment vertical="center"/>
    </xf>
    <xf numFmtId="38" fontId="0" fillId="0" borderId="0" xfId="3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85" fontId="4" fillId="0" borderId="0" xfId="0" applyNumberFormat="1" applyFont="1" applyAlignment="1">
      <alignment horizontal="right" vertical="center" wrapText="1"/>
    </xf>
    <xf numFmtId="185" fontId="4" fillId="0" borderId="0" xfId="0" applyNumberFormat="1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2" borderId="1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185" fontId="0" fillId="0" borderId="14" xfId="0" applyNumberFormat="1" applyBorder="1" applyAlignment="1" applyProtection="1">
      <alignment vertical="center"/>
      <protection locked="0"/>
    </xf>
    <xf numFmtId="185" fontId="0" fillId="0" borderId="13" xfId="0" applyNumberFormat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4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6" xfId="0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85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3" fontId="0" fillId="0" borderId="32" xfId="0" applyNumberFormat="1" applyBorder="1" applyAlignment="1">
      <alignment horizontal="right" vertical="center"/>
    </xf>
    <xf numFmtId="3" fontId="0" fillId="0" borderId="34" xfId="0" applyNumberFormat="1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30" xfId="0" applyNumberFormat="1" applyBorder="1" applyAlignment="1">
      <alignment horizontal="right" vertical="center"/>
    </xf>
    <xf numFmtId="3" fontId="0" fillId="0" borderId="31" xfId="0" applyNumberFormat="1" applyBorder="1" applyAlignment="1">
      <alignment horizontal="right" vertical="center"/>
    </xf>
    <xf numFmtId="0" fontId="0" fillId="0" borderId="31" xfId="0" applyBorder="1" applyAlignment="1">
      <alignment vertical="center"/>
    </xf>
    <xf numFmtId="3" fontId="20" fillId="0" borderId="30" xfId="0" applyNumberFormat="1" applyFont="1" applyBorder="1" applyAlignment="1">
      <alignment horizontal="right" vertical="center"/>
    </xf>
    <xf numFmtId="3" fontId="20" fillId="0" borderId="31" xfId="0" applyNumberFormat="1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3" fontId="0" fillId="0" borderId="27" xfId="0" applyNumberFormat="1" applyBorder="1" applyAlignment="1">
      <alignment horizontal="right" vertical="center"/>
    </xf>
    <xf numFmtId="3" fontId="0" fillId="0" borderId="29" xfId="0" applyNumberFormat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9" fillId="0" borderId="27" xfId="1" applyBorder="1" applyAlignment="1">
      <alignment horizontal="center" vertical="center" wrapText="1"/>
    </xf>
    <xf numFmtId="0" fontId="9" fillId="0" borderId="30" xfId="1" applyBorder="1" applyAlignment="1">
      <alignment horizontal="center" vertical="center"/>
    </xf>
    <xf numFmtId="0" fontId="9" fillId="0" borderId="32" xfId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</cellXfs>
  <cellStyles count="4">
    <cellStyle name="桁区切り" xfId="3" builtinId="6"/>
    <cellStyle name="桁区切り 2" xfId="2" xr:uid="{00000000-0005-0000-0000-000000000000}"/>
    <cellStyle name="標準" xfId="0" builtinId="0"/>
    <cellStyle name="標準 2" xfId="1" xr:uid="{00000000-0005-0000-0000-000002000000}"/>
  </cellStyles>
  <dxfs count="24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CCFFFF"/>
      <color rgb="FFFFFF66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22412</xdr:colOff>
      <xdr:row>8</xdr:row>
      <xdr:rowOff>78441</xdr:rowOff>
    </xdr:from>
    <xdr:to>
      <xdr:col>6</xdr:col>
      <xdr:colOff>179294</xdr:colOff>
      <xdr:row>9</xdr:row>
      <xdr:rowOff>448235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9C7E874F-C771-4E2A-872E-02A9272CCEBF}"/>
            </a:ext>
          </a:extLst>
        </xdr:cNvPr>
        <xdr:cNvSpPr/>
      </xdr:nvSpPr>
      <xdr:spPr>
        <a:xfrm rot="10800000">
          <a:off x="7166162" y="3583641"/>
          <a:ext cx="156882" cy="846044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J17"/>
  <sheetViews>
    <sheetView tabSelected="1" zoomScale="85" zoomScaleNormal="85" workbookViewId="0">
      <selection activeCell="C4" sqref="C4:I4"/>
    </sheetView>
  </sheetViews>
  <sheetFormatPr defaultRowHeight="13.5"/>
  <cols>
    <col min="1" max="1" width="9" bestFit="1" customWidth="1"/>
    <col min="2" max="2" width="13.125" customWidth="1"/>
    <col min="3" max="3" width="16.5" customWidth="1"/>
    <col min="5" max="5" width="14.375" customWidth="1"/>
    <col min="6" max="7" width="9.875" customWidth="1"/>
    <col min="8" max="8" width="13.125" bestFit="1" customWidth="1"/>
    <col min="9" max="9" width="20.125" customWidth="1"/>
    <col min="10" max="11" width="9.875" customWidth="1"/>
    <col min="13" max="13" width="15.625" customWidth="1"/>
    <col min="14" max="14" width="16.25" customWidth="1"/>
  </cols>
  <sheetData>
    <row r="1" spans="1:10" ht="21">
      <c r="A1" s="75" t="s">
        <v>89</v>
      </c>
    </row>
    <row r="2" spans="1:10" ht="21">
      <c r="A2" s="45"/>
    </row>
    <row r="3" spans="1:10" ht="38.25" customHeight="1">
      <c r="A3" s="106" t="s">
        <v>101</v>
      </c>
      <c r="B3" s="106"/>
      <c r="C3" s="84"/>
      <c r="D3" s="106" t="s">
        <v>103</v>
      </c>
      <c r="E3" s="106"/>
      <c r="F3" s="116" t="s">
        <v>138</v>
      </c>
      <c r="G3" s="117"/>
      <c r="H3" s="81" t="s">
        <v>104</v>
      </c>
      <c r="I3" s="85"/>
    </row>
    <row r="4" spans="1:10" ht="38.25" customHeight="1">
      <c r="A4" s="106" t="s">
        <v>18</v>
      </c>
      <c r="B4" s="106"/>
      <c r="C4" s="113"/>
      <c r="D4" s="113"/>
      <c r="E4" s="113"/>
      <c r="F4" s="113"/>
      <c r="G4" s="113"/>
      <c r="H4" s="113"/>
      <c r="I4" s="113"/>
    </row>
    <row r="5" spans="1:10" ht="38.25" customHeight="1">
      <c r="A5" s="106" t="s">
        <v>85</v>
      </c>
      <c r="B5" s="106"/>
      <c r="C5" s="114"/>
      <c r="D5" s="114"/>
      <c r="E5" s="114"/>
      <c r="F5" s="114"/>
      <c r="G5" s="114"/>
      <c r="H5" s="114"/>
      <c r="I5" s="114"/>
    </row>
    <row r="6" spans="1:10" ht="38.25" customHeight="1">
      <c r="A6" s="106" t="s">
        <v>84</v>
      </c>
      <c r="B6" s="106"/>
      <c r="C6" s="115"/>
      <c r="D6" s="115"/>
      <c r="E6" s="115"/>
      <c r="F6" s="115"/>
      <c r="G6" s="115"/>
      <c r="H6" s="115"/>
      <c r="I6" s="115"/>
    </row>
    <row r="7" spans="1:10" ht="38.25" customHeight="1">
      <c r="A7" s="119" t="s">
        <v>86</v>
      </c>
      <c r="B7" s="119"/>
      <c r="C7" s="107"/>
      <c r="D7" s="108"/>
      <c r="E7" s="109" t="s">
        <v>87</v>
      </c>
      <c r="F7" s="110"/>
      <c r="G7" s="111"/>
      <c r="H7" s="111"/>
      <c r="I7" s="111"/>
    </row>
    <row r="8" spans="1:10" ht="38.25" customHeight="1">
      <c r="A8" s="119" t="s">
        <v>88</v>
      </c>
      <c r="B8" s="119"/>
      <c r="C8" s="112"/>
      <c r="D8" s="112"/>
      <c r="E8" s="112"/>
      <c r="F8" s="112"/>
      <c r="G8" s="112"/>
      <c r="H8" s="112"/>
      <c r="I8" s="112"/>
    </row>
    <row r="9" spans="1:10" ht="38.25" customHeight="1">
      <c r="A9" s="106" t="s">
        <v>68</v>
      </c>
      <c r="B9" s="106"/>
      <c r="C9" s="111" t="s">
        <v>130</v>
      </c>
      <c r="D9" s="111"/>
      <c r="E9" s="111"/>
      <c r="F9" s="111"/>
      <c r="G9" s="111"/>
      <c r="H9" s="111"/>
      <c r="I9" s="111"/>
      <c r="J9" t="s">
        <v>90</v>
      </c>
    </row>
    <row r="10" spans="1:10" ht="117" customHeight="1">
      <c r="A10" s="106" t="s">
        <v>105</v>
      </c>
      <c r="B10" s="106"/>
      <c r="C10" s="118"/>
      <c r="D10" s="118"/>
      <c r="E10" s="118"/>
      <c r="F10" s="118"/>
      <c r="G10" s="118"/>
      <c r="H10" s="118"/>
      <c r="I10" s="118"/>
    </row>
    <row r="11" spans="1:10" ht="21" customHeight="1"/>
    <row r="12" spans="1:10" ht="21" customHeight="1"/>
    <row r="13" spans="1:10" ht="21" customHeight="1"/>
    <row r="14" spans="1:10" ht="21" customHeight="1"/>
    <row r="15" spans="1:10" ht="21" customHeight="1"/>
    <row r="16" spans="1:10" ht="21" customHeight="1"/>
    <row r="17" ht="21" customHeight="1"/>
  </sheetData>
  <sheetProtection selectLockedCells="1"/>
  <mergeCells count="19">
    <mergeCell ref="C10:I10"/>
    <mergeCell ref="C9:I9"/>
    <mergeCell ref="A7:B7"/>
    <mergeCell ref="A9:B9"/>
    <mergeCell ref="A10:B10"/>
    <mergeCell ref="A8:B8"/>
    <mergeCell ref="A3:B3"/>
    <mergeCell ref="C7:D7"/>
    <mergeCell ref="E7:F7"/>
    <mergeCell ref="G7:I7"/>
    <mergeCell ref="C8:I8"/>
    <mergeCell ref="A5:B5"/>
    <mergeCell ref="A4:B4"/>
    <mergeCell ref="C4:I4"/>
    <mergeCell ref="C5:I5"/>
    <mergeCell ref="A6:B6"/>
    <mergeCell ref="C6:I6"/>
    <mergeCell ref="D3:E3"/>
    <mergeCell ref="F3:G3"/>
  </mergeCells>
  <phoneticPr fontId="1"/>
  <conditionalFormatting sqref="C7:C8">
    <cfRule type="containsBlanks" dxfId="23" priority="9">
      <formula>LEN(TRIM(C7))=0</formula>
    </cfRule>
  </conditionalFormatting>
  <conditionalFormatting sqref="G7">
    <cfRule type="containsBlanks" dxfId="22" priority="8">
      <formula>LEN(TRIM(G7))=0</formula>
    </cfRule>
  </conditionalFormatting>
  <conditionalFormatting sqref="C9">
    <cfRule type="containsBlanks" dxfId="21" priority="7">
      <formula>LEN(TRIM(C9))=0</formula>
    </cfRule>
  </conditionalFormatting>
  <conditionalFormatting sqref="C10:I10">
    <cfRule type="containsBlanks" dxfId="20" priority="6">
      <formula>LEN(TRIM(C10))=0</formula>
    </cfRule>
  </conditionalFormatting>
  <conditionalFormatting sqref="C4:I6">
    <cfRule type="containsBlanks" dxfId="19" priority="4">
      <formula>LEN(TRIM(C4))=0</formula>
    </cfRule>
  </conditionalFormatting>
  <conditionalFormatting sqref="C3">
    <cfRule type="containsBlanks" dxfId="18" priority="3">
      <formula>LEN(TRIM(C3))=0</formula>
    </cfRule>
  </conditionalFormatting>
  <conditionalFormatting sqref="F3:G3">
    <cfRule type="containsBlanks" dxfId="17" priority="1">
      <formula>LEN(TRIM(F3))=0</formula>
    </cfRule>
  </conditionalFormatting>
  <conditionalFormatting sqref="I3">
    <cfRule type="containsBlanks" dxfId="16" priority="2">
      <formula>LEN(TRIM(I3))=0</formula>
    </cfRule>
  </conditionalFormatting>
  <pageMargins left="0.7" right="0.7" top="0.75" bottom="0.75" header="0.3" footer="0.3"/>
  <pageSetup paperSize="9" scale="7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Q31"/>
  <sheetViews>
    <sheetView zoomScale="85" zoomScaleNormal="85" workbookViewId="0">
      <selection activeCell="G9" sqref="G9:G10"/>
    </sheetView>
  </sheetViews>
  <sheetFormatPr defaultRowHeight="13.5"/>
  <cols>
    <col min="1" max="1" width="10.625" customWidth="1"/>
    <col min="2" max="2" width="15.625" customWidth="1"/>
    <col min="3" max="3" width="20.625" customWidth="1"/>
    <col min="4" max="4" width="10.625" customWidth="1"/>
    <col min="5" max="5" width="15.625" customWidth="1"/>
    <col min="6" max="6" width="20.625" customWidth="1"/>
    <col min="7" max="8" width="9.875" customWidth="1"/>
    <col min="10" max="10" width="15.625" customWidth="1"/>
    <col min="11" max="11" width="16.25" customWidth="1"/>
  </cols>
  <sheetData>
    <row r="1" spans="1:17" ht="21">
      <c r="A1" s="75" t="s">
        <v>89</v>
      </c>
    </row>
    <row r="2" spans="1:17" ht="21.75" thickBot="1">
      <c r="A2" s="45"/>
      <c r="D2" s="83" t="s">
        <v>129</v>
      </c>
    </row>
    <row r="3" spans="1:17" ht="45.75" customHeight="1" thickBot="1">
      <c r="A3" s="126" t="s">
        <v>127</v>
      </c>
      <c r="B3" s="127"/>
      <c r="C3" s="128"/>
      <c r="D3" s="129" t="s">
        <v>128</v>
      </c>
      <c r="E3" s="130"/>
      <c r="F3" s="131"/>
    </row>
    <row r="4" spans="1:17" ht="37.5" customHeight="1" thickBot="1">
      <c r="A4" s="132" t="s">
        <v>91</v>
      </c>
      <c r="B4" s="133"/>
      <c r="C4" s="133"/>
      <c r="D4" s="133"/>
      <c r="E4" s="133"/>
      <c r="F4" s="134"/>
    </row>
    <row r="5" spans="1:17" ht="37.5" customHeight="1">
      <c r="A5" s="120" t="s">
        <v>46</v>
      </c>
      <c r="B5" s="120"/>
      <c r="C5" s="86"/>
      <c r="D5" s="122" t="s">
        <v>46</v>
      </c>
      <c r="E5" s="123"/>
      <c r="F5" s="91"/>
      <c r="G5" t="s">
        <v>47</v>
      </c>
    </row>
    <row r="6" spans="1:17" ht="37.5" customHeight="1" thickBot="1">
      <c r="A6" s="120" t="s">
        <v>43</v>
      </c>
      <c r="B6" s="120"/>
      <c r="C6" s="87"/>
      <c r="D6" s="138" t="s">
        <v>43</v>
      </c>
      <c r="E6" s="120"/>
      <c r="F6" s="92"/>
      <c r="K6" s="8" t="s">
        <v>34</v>
      </c>
      <c r="L6" s="8"/>
      <c r="M6" s="8"/>
      <c r="N6" s="8"/>
      <c r="O6" s="8"/>
      <c r="P6" s="8"/>
      <c r="Q6" s="8"/>
    </row>
    <row r="7" spans="1:17" ht="37.5" customHeight="1">
      <c r="A7" s="120" t="s">
        <v>37</v>
      </c>
      <c r="B7" s="76" t="s">
        <v>10</v>
      </c>
      <c r="C7" s="88"/>
      <c r="D7" s="138" t="s">
        <v>37</v>
      </c>
      <c r="E7" s="76" t="s">
        <v>10</v>
      </c>
      <c r="F7" s="93"/>
      <c r="K7" s="142"/>
      <c r="L7" s="144" t="s">
        <v>24</v>
      </c>
      <c r="M7" s="145"/>
      <c r="N7" s="144" t="s">
        <v>30</v>
      </c>
      <c r="O7" s="145"/>
      <c r="P7" s="144" t="s">
        <v>31</v>
      </c>
      <c r="Q7" s="146"/>
    </row>
    <row r="8" spans="1:17" ht="37.5" customHeight="1">
      <c r="A8" s="120"/>
      <c r="B8" s="76" t="s">
        <v>25</v>
      </c>
      <c r="C8" s="88"/>
      <c r="D8" s="138"/>
      <c r="E8" s="76" t="s">
        <v>25</v>
      </c>
      <c r="F8" s="93"/>
      <c r="K8" s="143"/>
      <c r="L8" s="26" t="s">
        <v>28</v>
      </c>
      <c r="M8" s="26" t="s">
        <v>29</v>
      </c>
      <c r="N8" s="26" t="s">
        <v>28</v>
      </c>
      <c r="O8" s="26" t="s">
        <v>29</v>
      </c>
      <c r="P8" s="26" t="s">
        <v>28</v>
      </c>
      <c r="Q8" s="27" t="s">
        <v>29</v>
      </c>
    </row>
    <row r="9" spans="1:17" ht="37.5" customHeight="1">
      <c r="A9" s="120"/>
      <c r="B9" s="76" t="s">
        <v>26</v>
      </c>
      <c r="C9" s="88"/>
      <c r="D9" s="138"/>
      <c r="E9" s="76" t="s">
        <v>26</v>
      </c>
      <c r="F9" s="93"/>
      <c r="G9" t="s">
        <v>139</v>
      </c>
      <c r="K9" s="28" t="s">
        <v>10</v>
      </c>
      <c r="L9" s="29">
        <v>140</v>
      </c>
      <c r="M9" s="29">
        <v>100</v>
      </c>
      <c r="N9" s="29">
        <v>120</v>
      </c>
      <c r="O9" s="29">
        <v>90</v>
      </c>
      <c r="P9" s="29">
        <v>100</v>
      </c>
      <c r="Q9" s="30">
        <v>70</v>
      </c>
    </row>
    <row r="10" spans="1:17" ht="37.5" customHeight="1">
      <c r="A10" s="120"/>
      <c r="B10" s="76" t="s">
        <v>27</v>
      </c>
      <c r="C10" s="88"/>
      <c r="D10" s="138"/>
      <c r="E10" s="76" t="s">
        <v>27</v>
      </c>
      <c r="F10" s="93"/>
      <c r="G10" t="s">
        <v>140</v>
      </c>
      <c r="K10" s="28" t="s">
        <v>25</v>
      </c>
      <c r="L10" s="33">
        <v>7300</v>
      </c>
      <c r="M10" s="33">
        <v>5050</v>
      </c>
      <c r="N10" s="33">
        <v>6160</v>
      </c>
      <c r="O10" s="33">
        <v>4260</v>
      </c>
      <c r="P10" s="33">
        <v>5290</v>
      </c>
      <c r="Q10" s="34">
        <v>3660</v>
      </c>
    </row>
    <row r="11" spans="1:17" ht="37.5" customHeight="1">
      <c r="A11" s="120" t="s">
        <v>44</v>
      </c>
      <c r="B11" s="120"/>
      <c r="C11" s="89"/>
      <c r="D11" s="138" t="s">
        <v>44</v>
      </c>
      <c r="E11" s="120"/>
      <c r="F11" s="94"/>
      <c r="G11" t="s">
        <v>48</v>
      </c>
      <c r="K11" s="28" t="s">
        <v>26</v>
      </c>
      <c r="L11" s="33">
        <v>30</v>
      </c>
      <c r="M11" s="33">
        <v>20</v>
      </c>
      <c r="N11" s="33">
        <v>30</v>
      </c>
      <c r="O11" s="33">
        <v>20</v>
      </c>
      <c r="P11" s="33">
        <v>30</v>
      </c>
      <c r="Q11" s="34">
        <v>20</v>
      </c>
    </row>
    <row r="12" spans="1:17" ht="37.5" customHeight="1">
      <c r="A12" s="120" t="s">
        <v>45</v>
      </c>
      <c r="B12" s="120"/>
      <c r="C12" s="90"/>
      <c r="D12" s="138" t="s">
        <v>45</v>
      </c>
      <c r="E12" s="120"/>
      <c r="F12" s="95"/>
      <c r="G12" t="s">
        <v>49</v>
      </c>
      <c r="H12" s="46"/>
      <c r="I12" s="74"/>
      <c r="K12" s="28" t="s">
        <v>27</v>
      </c>
      <c r="L12" s="33">
        <v>2630</v>
      </c>
      <c r="M12" s="33">
        <v>1820</v>
      </c>
      <c r="N12" s="33">
        <v>2630</v>
      </c>
      <c r="O12" s="33">
        <v>1820</v>
      </c>
      <c r="P12" s="33">
        <v>2630</v>
      </c>
      <c r="Q12" s="34">
        <v>1820</v>
      </c>
    </row>
    <row r="13" spans="1:17" ht="37.5" customHeight="1">
      <c r="A13" s="120" t="s">
        <v>50</v>
      </c>
      <c r="B13" s="120"/>
      <c r="C13" s="88"/>
      <c r="D13" s="138" t="s">
        <v>50</v>
      </c>
      <c r="E13" s="120"/>
      <c r="F13" s="93"/>
      <c r="G13" t="s">
        <v>137</v>
      </c>
      <c r="K13" s="147" t="s">
        <v>32</v>
      </c>
      <c r="L13" s="148"/>
      <c r="M13" s="148"/>
      <c r="N13" s="148"/>
      <c r="O13" s="148"/>
      <c r="P13" s="148"/>
      <c r="Q13" s="149"/>
    </row>
    <row r="14" spans="1:17" ht="37.5" customHeight="1" thickBot="1">
      <c r="A14" s="120" t="s">
        <v>54</v>
      </c>
      <c r="B14" s="120"/>
      <c r="C14" s="88"/>
      <c r="D14" s="124" t="s">
        <v>54</v>
      </c>
      <c r="E14" s="125"/>
      <c r="F14" s="96"/>
      <c r="G14" s="150" t="s">
        <v>131</v>
      </c>
      <c r="H14" s="151"/>
      <c r="I14" s="151"/>
      <c r="J14" s="152"/>
      <c r="K14" s="139" t="s">
        <v>33</v>
      </c>
      <c r="L14" s="140"/>
      <c r="M14" s="140"/>
      <c r="N14" s="140"/>
      <c r="O14" s="140"/>
      <c r="P14" s="140"/>
      <c r="Q14" s="141"/>
    </row>
    <row r="15" spans="1:17" ht="37.5" customHeight="1" thickBot="1">
      <c r="A15" s="135" t="s">
        <v>51</v>
      </c>
      <c r="B15" s="136"/>
      <c r="C15" s="136"/>
      <c r="D15" s="137"/>
      <c r="E15" s="137"/>
      <c r="F15" s="137"/>
    </row>
    <row r="16" spans="1:17" ht="37.5" customHeight="1">
      <c r="A16" s="120" t="s">
        <v>21</v>
      </c>
      <c r="B16" s="120"/>
      <c r="C16" s="88"/>
      <c r="D16" s="122" t="s">
        <v>21</v>
      </c>
      <c r="E16" s="123"/>
      <c r="F16" s="98"/>
      <c r="G16" t="s">
        <v>132</v>
      </c>
    </row>
    <row r="17" spans="1:7" ht="37.5" customHeight="1">
      <c r="A17" s="120" t="s">
        <v>52</v>
      </c>
      <c r="B17" s="120"/>
      <c r="C17" s="97"/>
      <c r="D17" s="138" t="s">
        <v>52</v>
      </c>
      <c r="E17" s="120"/>
      <c r="F17" s="99"/>
      <c r="G17" t="s">
        <v>53</v>
      </c>
    </row>
    <row r="18" spans="1:7" ht="37.5" customHeight="1">
      <c r="A18" s="120" t="s">
        <v>22</v>
      </c>
      <c r="B18" s="120"/>
      <c r="C18" s="88"/>
      <c r="D18" s="138" t="s">
        <v>22</v>
      </c>
      <c r="E18" s="120"/>
      <c r="F18" s="93"/>
      <c r="G18" t="s">
        <v>132</v>
      </c>
    </row>
    <row r="19" spans="1:7" ht="37.5" customHeight="1">
      <c r="A19" s="120" t="s">
        <v>52</v>
      </c>
      <c r="B19" s="120"/>
      <c r="C19" s="97"/>
      <c r="D19" s="138" t="s">
        <v>52</v>
      </c>
      <c r="E19" s="120"/>
      <c r="F19" s="99"/>
      <c r="G19" t="s">
        <v>53</v>
      </c>
    </row>
    <row r="20" spans="1:7" ht="37.5" customHeight="1">
      <c r="A20" s="120" t="s">
        <v>1</v>
      </c>
      <c r="B20" s="120"/>
      <c r="C20" s="88"/>
      <c r="D20" s="138" t="s">
        <v>1</v>
      </c>
      <c r="E20" s="120"/>
      <c r="F20" s="93"/>
      <c r="G20" t="s">
        <v>132</v>
      </c>
    </row>
    <row r="21" spans="1:7" ht="37.5" customHeight="1">
      <c r="A21" s="120" t="s">
        <v>16</v>
      </c>
      <c r="B21" s="120"/>
      <c r="C21" s="88"/>
      <c r="D21" s="138" t="s">
        <v>16</v>
      </c>
      <c r="E21" s="120"/>
      <c r="F21" s="93"/>
      <c r="G21" t="s">
        <v>132</v>
      </c>
    </row>
    <row r="22" spans="1:7" ht="37.5" customHeight="1" thickBot="1">
      <c r="A22" s="120" t="s">
        <v>17</v>
      </c>
      <c r="B22" s="120"/>
      <c r="C22" s="88"/>
      <c r="D22" s="124" t="s">
        <v>17</v>
      </c>
      <c r="E22" s="125"/>
      <c r="F22" s="96"/>
      <c r="G22" t="s">
        <v>132</v>
      </c>
    </row>
    <row r="23" spans="1:7" ht="37.5" customHeight="1" thickBot="1">
      <c r="A23" s="135" t="s">
        <v>55</v>
      </c>
      <c r="B23" s="136"/>
      <c r="C23" s="136"/>
      <c r="D23" s="137"/>
      <c r="E23" s="137"/>
      <c r="F23" s="137"/>
    </row>
    <row r="24" spans="1:7" ht="37.5" customHeight="1">
      <c r="A24" s="120" t="s">
        <v>38</v>
      </c>
      <c r="B24" s="121"/>
      <c r="C24" s="88"/>
      <c r="D24" s="122" t="s">
        <v>38</v>
      </c>
      <c r="E24" s="123"/>
      <c r="F24" s="98"/>
    </row>
    <row r="25" spans="1:7" ht="37.5" customHeight="1" thickBot="1">
      <c r="A25" s="121" t="s">
        <v>56</v>
      </c>
      <c r="B25" s="121"/>
      <c r="C25" s="88"/>
      <c r="D25" s="124" t="s">
        <v>56</v>
      </c>
      <c r="E25" s="125"/>
      <c r="F25" s="96"/>
    </row>
    <row r="26" spans="1:7" ht="21" customHeight="1"/>
    <row r="27" spans="1:7" ht="21" customHeight="1"/>
    <row r="28" spans="1:7" ht="21" customHeight="1"/>
    <row r="29" spans="1:7" ht="21" customHeight="1"/>
    <row r="30" spans="1:7" ht="21" customHeight="1"/>
    <row r="31" spans="1:7" ht="21" customHeight="1"/>
  </sheetData>
  <sheetProtection selectLockedCells="1"/>
  <mergeCells count="44">
    <mergeCell ref="A5:B5"/>
    <mergeCell ref="D5:E5"/>
    <mergeCell ref="A6:B6"/>
    <mergeCell ref="D6:E6"/>
    <mergeCell ref="A7:A10"/>
    <mergeCell ref="D7:D10"/>
    <mergeCell ref="A14:B14"/>
    <mergeCell ref="D14:E14"/>
    <mergeCell ref="K14:Q14"/>
    <mergeCell ref="K7:K8"/>
    <mergeCell ref="L7:M7"/>
    <mergeCell ref="N7:O7"/>
    <mergeCell ref="P7:Q7"/>
    <mergeCell ref="A11:B11"/>
    <mergeCell ref="D11:E11"/>
    <mergeCell ref="A12:B12"/>
    <mergeCell ref="D12:E12"/>
    <mergeCell ref="A13:B13"/>
    <mergeCell ref="D13:E13"/>
    <mergeCell ref="K13:Q13"/>
    <mergeCell ref="G14:J14"/>
    <mergeCell ref="D19:E19"/>
    <mergeCell ref="A20:B20"/>
    <mergeCell ref="D20:E20"/>
    <mergeCell ref="A16:B16"/>
    <mergeCell ref="D16:E16"/>
    <mergeCell ref="A17:B17"/>
    <mergeCell ref="D17:E17"/>
    <mergeCell ref="A24:B24"/>
    <mergeCell ref="D24:E24"/>
    <mergeCell ref="A25:B25"/>
    <mergeCell ref="D25:E25"/>
    <mergeCell ref="A3:C3"/>
    <mergeCell ref="D3:F3"/>
    <mergeCell ref="A4:F4"/>
    <mergeCell ref="A15:F15"/>
    <mergeCell ref="A23:F23"/>
    <mergeCell ref="A21:B21"/>
    <mergeCell ref="D21:E21"/>
    <mergeCell ref="A22:B22"/>
    <mergeCell ref="D22:E22"/>
    <mergeCell ref="A18:B18"/>
    <mergeCell ref="D18:E18"/>
    <mergeCell ref="A19:B19"/>
  </mergeCells>
  <phoneticPr fontId="1"/>
  <conditionalFormatting sqref="C5:C12">
    <cfRule type="containsBlanks" dxfId="15" priority="16">
      <formula>LEN(TRIM(C5))=0</formula>
    </cfRule>
  </conditionalFormatting>
  <conditionalFormatting sqref="F5:F12">
    <cfRule type="containsBlanks" dxfId="14" priority="15">
      <formula>LEN(TRIM(F5))=0</formula>
    </cfRule>
  </conditionalFormatting>
  <conditionalFormatting sqref="C13:C14">
    <cfRule type="containsBlanks" dxfId="13" priority="14">
      <formula>LEN(TRIM(C13))=0</formula>
    </cfRule>
  </conditionalFormatting>
  <conditionalFormatting sqref="C16:C17">
    <cfRule type="containsBlanks" dxfId="12" priority="13">
      <formula>LEN(TRIM(C16))=0</formula>
    </cfRule>
  </conditionalFormatting>
  <conditionalFormatting sqref="F19">
    <cfRule type="containsBlanks" dxfId="11" priority="11">
      <formula>LEN(TRIM(F19))=0</formula>
    </cfRule>
  </conditionalFormatting>
  <conditionalFormatting sqref="C18:C19">
    <cfRule type="containsBlanks" dxfId="10" priority="12">
      <formula>LEN(TRIM(C18))=0</formula>
    </cfRule>
  </conditionalFormatting>
  <conditionalFormatting sqref="C20">
    <cfRule type="containsBlanks" dxfId="9" priority="10">
      <formula>LEN(TRIM(C20))=0</formula>
    </cfRule>
  </conditionalFormatting>
  <conditionalFormatting sqref="C24:C25">
    <cfRule type="containsBlanks" dxfId="8" priority="8">
      <formula>LEN(TRIM(C24))=0</formula>
    </cfRule>
  </conditionalFormatting>
  <conditionalFormatting sqref="C21:C22">
    <cfRule type="containsBlanks" dxfId="7" priority="9">
      <formula>LEN(TRIM(C21))=0</formula>
    </cfRule>
  </conditionalFormatting>
  <conditionalFormatting sqref="F13:F14">
    <cfRule type="containsBlanks" dxfId="6" priority="7">
      <formula>LEN(TRIM(F13))=0</formula>
    </cfRule>
  </conditionalFormatting>
  <conditionalFormatting sqref="F16">
    <cfRule type="containsBlanks" dxfId="5" priority="5">
      <formula>LEN(TRIM(F16))=0</formula>
    </cfRule>
  </conditionalFormatting>
  <conditionalFormatting sqref="F17">
    <cfRule type="containsBlanks" dxfId="4" priority="6">
      <formula>LEN(TRIM(F17))=0</formula>
    </cfRule>
  </conditionalFormatting>
  <conditionalFormatting sqref="F18">
    <cfRule type="containsBlanks" dxfId="3" priority="4">
      <formula>LEN(TRIM(F18))=0</formula>
    </cfRule>
  </conditionalFormatting>
  <conditionalFormatting sqref="F20">
    <cfRule type="containsBlanks" dxfId="2" priority="3">
      <formula>LEN(TRIM(F20))=0</formula>
    </cfRule>
  </conditionalFormatting>
  <conditionalFormatting sqref="F21:F22">
    <cfRule type="containsBlanks" dxfId="1" priority="2">
      <formula>LEN(TRIM(F21))=0</formula>
    </cfRule>
  </conditionalFormatting>
  <conditionalFormatting sqref="F24:F25">
    <cfRule type="containsBlanks" dxfId="0" priority="1">
      <formula>LEN(TRIM(F24))=0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9"/>
  <sheetViews>
    <sheetView showZeros="0" workbookViewId="0">
      <selection activeCell="D15" sqref="D15"/>
    </sheetView>
  </sheetViews>
  <sheetFormatPr defaultRowHeight="13.5"/>
  <cols>
    <col min="1" max="1" width="16" customWidth="1"/>
    <col min="8" max="8" width="18" customWidth="1"/>
  </cols>
  <sheetData>
    <row r="1" spans="1:8" ht="22.5" customHeight="1">
      <c r="A1" t="s">
        <v>102</v>
      </c>
    </row>
    <row r="2" spans="1:8" ht="22.5" customHeight="1">
      <c r="H2" s="82">
        <f>入力シート①!C3</f>
        <v>0</v>
      </c>
    </row>
    <row r="3" spans="1:8" ht="22.5" customHeight="1"/>
    <row r="4" spans="1:8" ht="22.5" customHeight="1"/>
    <row r="5" spans="1:8" ht="22.5" customHeight="1">
      <c r="A5" s="77" t="s">
        <v>92</v>
      </c>
    </row>
    <row r="6" spans="1:8" ht="22.5" customHeight="1"/>
    <row r="7" spans="1:8" ht="22.5" customHeight="1"/>
    <row r="8" spans="1:8" ht="22.5" customHeight="1">
      <c r="E8" s="79" t="s">
        <v>84</v>
      </c>
      <c r="F8" s="154">
        <f>入力シート①!C6</f>
        <v>0</v>
      </c>
      <c r="G8" s="154"/>
      <c r="H8" s="154"/>
    </row>
    <row r="9" spans="1:8" ht="22.5" customHeight="1">
      <c r="E9" s="78"/>
      <c r="F9" s="154">
        <f>入力シート①!C4</f>
        <v>0</v>
      </c>
      <c r="G9" s="154"/>
      <c r="H9" s="154"/>
    </row>
    <row r="10" spans="1:8" ht="22.5" customHeight="1">
      <c r="E10" s="80" t="s">
        <v>93</v>
      </c>
      <c r="F10" s="154">
        <f>入力シート①!C5</f>
        <v>0</v>
      </c>
      <c r="G10" s="154"/>
      <c r="H10" s="154"/>
    </row>
    <row r="11" spans="1:8" ht="22.5" customHeight="1"/>
    <row r="12" spans="1:8" ht="22.5" customHeight="1"/>
    <row r="13" spans="1:8" ht="22.5" customHeight="1">
      <c r="A13" s="155" t="s">
        <v>112</v>
      </c>
      <c r="B13" s="156"/>
      <c r="C13" s="156"/>
      <c r="D13" s="156"/>
      <c r="E13" s="156"/>
      <c r="F13" s="156"/>
      <c r="G13" s="156"/>
      <c r="H13" s="156"/>
    </row>
    <row r="14" spans="1:8" ht="22.5" customHeight="1"/>
    <row r="15" spans="1:8" ht="22.5" customHeight="1">
      <c r="A15" s="104" t="str">
        <f>入力シート①!F3</f>
        <v>令和3年</v>
      </c>
      <c r="B15" s="157" t="s">
        <v>133</v>
      </c>
      <c r="C15" s="157"/>
      <c r="D15" s="105">
        <f>入力シート①!I3</f>
        <v>0</v>
      </c>
      <c r="E15" s="158" t="s">
        <v>134</v>
      </c>
      <c r="F15" s="158"/>
      <c r="G15" s="158"/>
      <c r="H15" s="158"/>
    </row>
    <row r="16" spans="1:8" ht="22.5" customHeight="1">
      <c r="A16" s="158" t="s">
        <v>135</v>
      </c>
      <c r="B16" s="158"/>
      <c r="C16" s="158"/>
      <c r="D16" s="158"/>
      <c r="E16" s="158"/>
      <c r="F16" s="158"/>
      <c r="G16" s="158"/>
      <c r="H16" s="158"/>
    </row>
    <row r="17" spans="1:8" ht="22.5" customHeight="1">
      <c r="A17" s="103" t="s">
        <v>136</v>
      </c>
      <c r="B17" s="103"/>
      <c r="C17" s="103"/>
      <c r="D17" s="103"/>
      <c r="E17" s="103"/>
      <c r="F17" s="103"/>
      <c r="G17" s="103"/>
      <c r="H17" s="103"/>
    </row>
    <row r="18" spans="1:8" ht="22.5" customHeight="1"/>
    <row r="19" spans="1:8" ht="22.5" customHeight="1">
      <c r="A19" s="77" t="s">
        <v>94</v>
      </c>
      <c r="B19" s="78"/>
      <c r="C19" s="78"/>
      <c r="D19" s="78"/>
      <c r="E19" s="78"/>
      <c r="F19" s="78"/>
      <c r="G19" s="78"/>
      <c r="H19" s="78"/>
    </row>
    <row r="20" spans="1:8" ht="22.5" customHeight="1">
      <c r="A20" s="154" t="str">
        <f>IF(入力シート①!C9="大型化","　　　３密回避のためのバス大型化事業","　　　３密回避のためのバス増車事業")</f>
        <v>　　　３密回避のためのバス大型化事業</v>
      </c>
      <c r="B20" s="154"/>
      <c r="C20" s="154"/>
      <c r="D20" s="154"/>
      <c r="E20" s="154"/>
      <c r="F20" s="154"/>
      <c r="G20" s="154"/>
      <c r="H20" s="154"/>
    </row>
    <row r="21" spans="1:8" ht="22.5" customHeight="1"/>
    <row r="22" spans="1:8" ht="22.5" customHeight="1">
      <c r="A22" s="77" t="s">
        <v>110</v>
      </c>
    </row>
    <row r="23" spans="1:8" ht="128.25" customHeight="1">
      <c r="A23" s="153" t="str">
        <f>"　"&amp;入力シート①!C10</f>
        <v>　</v>
      </c>
      <c r="B23" s="153"/>
      <c r="C23" s="153"/>
      <c r="D23" s="153"/>
      <c r="E23" s="153"/>
      <c r="F23" s="153"/>
      <c r="G23" s="153"/>
      <c r="H23" s="153"/>
    </row>
    <row r="24" spans="1:8" ht="22.5" customHeight="1">
      <c r="A24" s="77"/>
    </row>
    <row r="25" spans="1:8" ht="22.5" customHeight="1">
      <c r="A25" s="77" t="s">
        <v>111</v>
      </c>
    </row>
    <row r="26" spans="1:8" ht="22.5" customHeight="1">
      <c r="A26" s="77" t="s">
        <v>106</v>
      </c>
    </row>
    <row r="27" spans="1:8" ht="22.5" customHeight="1">
      <c r="A27" s="77" t="s">
        <v>107</v>
      </c>
    </row>
    <row r="28" spans="1:8" ht="22.5" customHeight="1">
      <c r="A28" s="77" t="s">
        <v>108</v>
      </c>
    </row>
    <row r="29" spans="1:8" ht="22.5" customHeight="1">
      <c r="A29" s="77" t="s">
        <v>109</v>
      </c>
    </row>
  </sheetData>
  <sheetProtection selectLockedCells="1" selectUnlockedCells="1"/>
  <mergeCells count="9">
    <mergeCell ref="A23:H23"/>
    <mergeCell ref="F8:H8"/>
    <mergeCell ref="F9:H9"/>
    <mergeCell ref="F10:H10"/>
    <mergeCell ref="A13:H13"/>
    <mergeCell ref="A20:H20"/>
    <mergeCell ref="B15:C15"/>
    <mergeCell ref="E15:H15"/>
    <mergeCell ref="A16:H16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9"/>
  <sheetViews>
    <sheetView showZeros="0" workbookViewId="0">
      <selection activeCell="J1" sqref="J1:Q1048576"/>
    </sheetView>
  </sheetViews>
  <sheetFormatPr defaultRowHeight="13.5"/>
  <cols>
    <col min="1" max="8" width="10.75" customWidth="1"/>
    <col min="10" max="17" width="9" hidden="1" customWidth="1"/>
  </cols>
  <sheetData>
    <row r="1" spans="1:13" ht="17.25">
      <c r="A1" s="159" t="s">
        <v>60</v>
      </c>
      <c r="B1" s="160"/>
      <c r="C1" s="160"/>
      <c r="D1" s="160"/>
      <c r="E1" s="160"/>
      <c r="F1" s="160"/>
      <c r="G1" s="160"/>
      <c r="H1" s="160"/>
    </row>
    <row r="3" spans="1:13">
      <c r="A3" t="s">
        <v>61</v>
      </c>
      <c r="H3" t="s">
        <v>62</v>
      </c>
    </row>
    <row r="4" spans="1:13" ht="31.5" customHeight="1">
      <c r="A4" s="166" t="s">
        <v>0</v>
      </c>
      <c r="B4" s="166"/>
      <c r="C4" s="166" t="s">
        <v>63</v>
      </c>
      <c r="D4" s="166"/>
      <c r="E4" s="166" t="s">
        <v>64</v>
      </c>
      <c r="F4" s="166"/>
      <c r="G4" s="166"/>
      <c r="H4" s="166"/>
    </row>
    <row r="5" spans="1:13" ht="22.5" customHeight="1">
      <c r="A5" s="175" t="s">
        <v>100</v>
      </c>
      <c r="B5" s="176"/>
      <c r="C5" s="177">
        <f>ROUNDDOWN(SUM(C19:D21)-L12,-3)</f>
        <v>0</v>
      </c>
      <c r="D5" s="178"/>
      <c r="E5" s="176" t="str">
        <f>IF(C5=0,"","収支予算（見込）計算書のとおり")</f>
        <v/>
      </c>
      <c r="F5" s="176"/>
      <c r="G5" s="176"/>
      <c r="H5" s="179"/>
    </row>
    <row r="6" spans="1:13" ht="22.5" customHeight="1">
      <c r="A6" s="168"/>
      <c r="B6" s="169"/>
      <c r="C6" s="170"/>
      <c r="D6" s="171"/>
      <c r="E6" s="169"/>
      <c r="F6" s="169"/>
      <c r="G6" s="169"/>
      <c r="H6" s="172"/>
    </row>
    <row r="7" spans="1:13" ht="22.5" customHeight="1">
      <c r="A7" s="168" t="str">
        <f>IF(C7=0,"","（端数処理）")</f>
        <v/>
      </c>
      <c r="B7" s="169"/>
      <c r="C7" s="170">
        <f>(SUM(C19:D21)-SUM(C11:D13))-ROUNDDOWN(SUM(C19:D21)-SUM(C11:D13),-3)</f>
        <v>0</v>
      </c>
      <c r="D7" s="171"/>
      <c r="E7" s="169" t="str">
        <f>IF(C7=0,"","収支予算（見込）計算書のとおり")</f>
        <v/>
      </c>
      <c r="F7" s="169"/>
      <c r="G7" s="169"/>
      <c r="H7" s="172"/>
    </row>
    <row r="8" spans="1:13" ht="22.5" customHeight="1">
      <c r="A8" s="168"/>
      <c r="B8" s="169"/>
      <c r="C8" s="170"/>
      <c r="D8" s="171"/>
      <c r="E8" s="169"/>
      <c r="F8" s="169"/>
      <c r="G8" s="169"/>
      <c r="H8" s="172"/>
      <c r="J8" t="s">
        <v>113</v>
      </c>
    </row>
    <row r="9" spans="1:13" ht="22.5" customHeight="1">
      <c r="A9" s="168" t="str">
        <f>IF(C9=0,"","利用者支払料金等")</f>
        <v/>
      </c>
      <c r="B9" s="169"/>
      <c r="C9" s="170">
        <f>C29-SUM(C5:D7)-SUM(C11:D13)</f>
        <v>0</v>
      </c>
      <c r="D9" s="171"/>
      <c r="E9" s="169" t="str">
        <f>IF(C9=0,"","収支予算（見込）計算書のとおり")</f>
        <v/>
      </c>
      <c r="F9" s="169"/>
      <c r="G9" s="169"/>
      <c r="H9" s="172"/>
      <c r="K9" t="s">
        <v>114</v>
      </c>
      <c r="L9" t="s">
        <v>115</v>
      </c>
      <c r="M9" t="s">
        <v>116</v>
      </c>
    </row>
    <row r="10" spans="1:13" ht="22.5" customHeight="1">
      <c r="A10" s="168"/>
      <c r="B10" s="169"/>
      <c r="C10" s="170"/>
      <c r="D10" s="171"/>
      <c r="E10" s="169"/>
      <c r="F10" s="169"/>
      <c r="G10" s="169"/>
      <c r="H10" s="172"/>
      <c r="J10" t="s">
        <v>117</v>
      </c>
      <c r="K10">
        <f>入力シート②!C24</f>
        <v>0</v>
      </c>
      <c r="L10">
        <f>入力シート②!F24</f>
        <v>0</v>
      </c>
      <c r="M10">
        <f>L10-K10</f>
        <v>0</v>
      </c>
    </row>
    <row r="11" spans="1:13" ht="22.5" customHeight="1">
      <c r="A11" s="168" t="str">
        <f>IF(C11=0,"","GoToトラベル")</f>
        <v/>
      </c>
      <c r="B11" s="169"/>
      <c r="C11" s="170">
        <f>入力シート②!F24</f>
        <v>0</v>
      </c>
      <c r="D11" s="171"/>
      <c r="E11" s="169" t="str">
        <f>IF(C11=0,"","収支予算（見込）計算書のとおり")</f>
        <v/>
      </c>
      <c r="F11" s="169"/>
      <c r="G11" s="169"/>
      <c r="H11" s="172"/>
      <c r="J11" t="s">
        <v>118</v>
      </c>
      <c r="K11">
        <f>入力シート②!C25</f>
        <v>0</v>
      </c>
      <c r="L11">
        <f>入力シート②!F25</f>
        <v>0</v>
      </c>
      <c r="M11">
        <f>L11-K11</f>
        <v>0</v>
      </c>
    </row>
    <row r="12" spans="1:13" ht="22.5" customHeight="1">
      <c r="A12" s="168"/>
      <c r="B12" s="169"/>
      <c r="C12" s="170"/>
      <c r="D12" s="171"/>
      <c r="E12" s="169"/>
      <c r="F12" s="169"/>
      <c r="G12" s="169"/>
      <c r="H12" s="172"/>
      <c r="J12" t="s">
        <v>119</v>
      </c>
      <c r="K12">
        <f>SUM(K10:K11)</f>
        <v>0</v>
      </c>
      <c r="L12">
        <f t="shared" ref="L12:M12" si="0">SUM(L10:L11)</f>
        <v>0</v>
      </c>
      <c r="M12" s="44">
        <f t="shared" si="0"/>
        <v>0</v>
      </c>
    </row>
    <row r="13" spans="1:13" ht="22.5" customHeight="1">
      <c r="A13" s="168" t="str">
        <f>IF(C13=0,"","他自治体補助")</f>
        <v/>
      </c>
      <c r="B13" s="169"/>
      <c r="C13" s="170">
        <f>入力シート②!F25</f>
        <v>0</v>
      </c>
      <c r="D13" s="171"/>
      <c r="E13" s="169" t="str">
        <f>IF(C13=0,"","収支予算（見込）計算書のとおり")</f>
        <v/>
      </c>
      <c r="F13" s="169"/>
      <c r="G13" s="169"/>
      <c r="H13" s="172"/>
    </row>
    <row r="14" spans="1:13" ht="22.5" customHeight="1">
      <c r="A14" s="161"/>
      <c r="B14" s="162"/>
      <c r="C14" s="163"/>
      <c r="D14" s="164"/>
      <c r="E14" s="162"/>
      <c r="F14" s="162"/>
      <c r="G14" s="162"/>
      <c r="H14" s="165"/>
    </row>
    <row r="15" spans="1:13" ht="45" customHeight="1">
      <c r="A15" s="166" t="s">
        <v>65</v>
      </c>
      <c r="B15" s="166"/>
      <c r="C15" s="167">
        <f>SUM(C5:D14)</f>
        <v>0</v>
      </c>
      <c r="D15" s="167"/>
      <c r="E15" s="166"/>
      <c r="F15" s="166"/>
      <c r="G15" s="166"/>
      <c r="H15" s="166"/>
    </row>
    <row r="16" spans="1:13">
      <c r="A16" s="180"/>
      <c r="B16" s="180"/>
      <c r="C16" s="180"/>
      <c r="D16" s="180"/>
      <c r="E16" s="180"/>
      <c r="F16" s="180"/>
      <c r="G16" s="180"/>
      <c r="H16" s="180"/>
    </row>
    <row r="17" spans="1:17">
      <c r="A17" t="s">
        <v>66</v>
      </c>
      <c r="H17" t="s">
        <v>62</v>
      </c>
      <c r="J17" t="s">
        <v>120</v>
      </c>
      <c r="O17" t="s">
        <v>121</v>
      </c>
    </row>
    <row r="18" spans="1:17" ht="31.5" customHeight="1">
      <c r="A18" s="166" t="s">
        <v>0</v>
      </c>
      <c r="B18" s="166"/>
      <c r="C18" s="166" t="s">
        <v>63</v>
      </c>
      <c r="D18" s="166"/>
      <c r="E18" s="166" t="s">
        <v>64</v>
      </c>
      <c r="F18" s="166"/>
      <c r="G18" s="166"/>
      <c r="H18" s="166"/>
      <c r="K18" s="51" t="s">
        <v>114</v>
      </c>
      <c r="L18" s="51" t="s">
        <v>115</v>
      </c>
      <c r="M18" s="51" t="s">
        <v>116</v>
      </c>
      <c r="O18" s="51" t="s">
        <v>114</v>
      </c>
      <c r="P18" s="51" t="s">
        <v>115</v>
      </c>
      <c r="Q18" s="51" t="s">
        <v>116</v>
      </c>
    </row>
    <row r="19" spans="1:17" ht="22.5" customHeight="1">
      <c r="A19" s="175" t="str">
        <f>IF(入力シート①!C9="大型化","バス大型化経費","バス増車経費")</f>
        <v>バス大型化経費</v>
      </c>
      <c r="B19" s="176"/>
      <c r="C19" s="177">
        <f>M23</f>
        <v>0</v>
      </c>
      <c r="D19" s="178"/>
      <c r="E19" s="176" t="str">
        <f>IF(C19=0,"","収支予算（見込）計算書のとおり")</f>
        <v/>
      </c>
      <c r="F19" s="176"/>
      <c r="G19" s="176"/>
      <c r="H19" s="179"/>
      <c r="J19" t="s">
        <v>122</v>
      </c>
      <c r="K19" s="52">
        <f>'計算書（大型化）'!E9</f>
        <v>0</v>
      </c>
      <c r="L19" s="52">
        <f>'計算書（大型化）'!E28</f>
        <v>0</v>
      </c>
      <c r="M19" s="52">
        <f>L19-K19</f>
        <v>0</v>
      </c>
      <c r="O19" s="100">
        <f>'計算書（大型化）'!E10</f>
        <v>0</v>
      </c>
      <c r="P19" s="100">
        <f>'計算書（大型化）'!E29</f>
        <v>0</v>
      </c>
      <c r="Q19" s="101">
        <f>P19-O19</f>
        <v>0</v>
      </c>
    </row>
    <row r="20" spans="1:17" ht="22.5" customHeight="1">
      <c r="A20" s="168" t="str">
        <f>IF(Q19=0,"","高速道路利用料")</f>
        <v/>
      </c>
      <c r="B20" s="169"/>
      <c r="C20" s="170">
        <f>Q19</f>
        <v>0</v>
      </c>
      <c r="D20" s="171"/>
      <c r="E20" s="169" t="str">
        <f>IF(C20=0,"","収支予算（見込）計算書のとおり")</f>
        <v/>
      </c>
      <c r="F20" s="169"/>
      <c r="G20" s="169"/>
      <c r="H20" s="172"/>
      <c r="J20" t="s">
        <v>123</v>
      </c>
      <c r="K20" s="52">
        <f>'計算書（大型化）'!E12</f>
        <v>0</v>
      </c>
      <c r="L20" s="52">
        <f>'計算書（大型化）'!E31</f>
        <v>0</v>
      </c>
      <c r="M20" s="52">
        <f t="shared" ref="M20:M22" si="1">L20-K20</f>
        <v>0</v>
      </c>
      <c r="O20" s="100"/>
      <c r="P20" s="100"/>
      <c r="Q20" s="100"/>
    </row>
    <row r="21" spans="1:17" ht="22.5" customHeight="1">
      <c r="A21" s="168" t="str">
        <f>IF(Q23=0,"","フェリー利用料")</f>
        <v/>
      </c>
      <c r="B21" s="169"/>
      <c r="C21" s="170">
        <f>Q23</f>
        <v>0</v>
      </c>
      <c r="D21" s="171"/>
      <c r="E21" s="169" t="str">
        <f>IF(C21=0,"","収支予算（見込）計算書のとおり")</f>
        <v/>
      </c>
      <c r="F21" s="169"/>
      <c r="G21" s="169"/>
      <c r="H21" s="172"/>
      <c r="J21" t="s">
        <v>124</v>
      </c>
      <c r="K21" s="52">
        <f>'計算書（大型化）'!E13</f>
        <v>0</v>
      </c>
      <c r="L21" s="52">
        <f>'計算書（大型化）'!E32</f>
        <v>0</v>
      </c>
      <c r="M21" s="52">
        <f t="shared" si="1"/>
        <v>0</v>
      </c>
      <c r="O21" s="100" t="s">
        <v>125</v>
      </c>
      <c r="P21" s="100"/>
      <c r="Q21" s="100"/>
    </row>
    <row r="22" spans="1:17" ht="22.5" customHeight="1">
      <c r="A22" s="168"/>
      <c r="B22" s="169"/>
      <c r="C22" s="170"/>
      <c r="D22" s="171"/>
      <c r="E22" s="169"/>
      <c r="F22" s="169"/>
      <c r="G22" s="169"/>
      <c r="H22" s="172"/>
      <c r="J22" t="s">
        <v>126</v>
      </c>
      <c r="K22" s="52">
        <f>'計算書（大型化）'!E14</f>
        <v>0</v>
      </c>
      <c r="L22" s="52">
        <f>'計算書（大型化）'!E33</f>
        <v>0</v>
      </c>
      <c r="M22" s="52">
        <f t="shared" si="1"/>
        <v>0</v>
      </c>
      <c r="O22" s="102" t="s">
        <v>114</v>
      </c>
      <c r="P22" s="102" t="s">
        <v>115</v>
      </c>
      <c r="Q22" s="102" t="s">
        <v>116</v>
      </c>
    </row>
    <row r="23" spans="1:17" ht="22.5" customHeight="1">
      <c r="A23" s="168" t="str">
        <f>入力シート②!C5&amp;"バス運行経費"</f>
        <v>バス運行経費</v>
      </c>
      <c r="B23" s="169"/>
      <c r="C23" s="173">
        <f>K23</f>
        <v>0</v>
      </c>
      <c r="D23" s="174"/>
      <c r="E23" s="169" t="str">
        <f>IF(C23=0,"","収支予算（見込）計算書のとおり")</f>
        <v/>
      </c>
      <c r="F23" s="169"/>
      <c r="G23" s="169"/>
      <c r="H23" s="172"/>
      <c r="J23" s="51" t="s">
        <v>119</v>
      </c>
      <c r="K23" s="52">
        <f>SUM(K19:K22)</f>
        <v>0</v>
      </c>
      <c r="L23" s="52">
        <f t="shared" ref="L23:M23" si="2">SUM(L19:L22)</f>
        <v>0</v>
      </c>
      <c r="M23" s="53">
        <f t="shared" si="2"/>
        <v>0</v>
      </c>
      <c r="O23" s="100">
        <f>'計算書（大型化）'!E11</f>
        <v>0</v>
      </c>
      <c r="P23" s="100">
        <f>'計算書（大型化）'!E30</f>
        <v>0</v>
      </c>
      <c r="Q23" s="101">
        <f>P23-O23</f>
        <v>0</v>
      </c>
    </row>
    <row r="24" spans="1:17" ht="22.5" customHeight="1">
      <c r="A24" s="168" t="str">
        <f>IF(O19=0,"","高速道路利用料")</f>
        <v/>
      </c>
      <c r="B24" s="169"/>
      <c r="C24" s="170">
        <f>IF(O19=0,0,O19)</f>
        <v>0</v>
      </c>
      <c r="D24" s="171"/>
      <c r="E24" s="169" t="str">
        <f>IF(C24=0,"","収支予算（見込）計算書のとおり")</f>
        <v/>
      </c>
      <c r="F24" s="169"/>
      <c r="G24" s="169"/>
      <c r="H24" s="172"/>
    </row>
    <row r="25" spans="1:17" ht="22.5" customHeight="1">
      <c r="A25" s="168" t="str">
        <f>IF(O23=0,"","フェリー利用料")</f>
        <v/>
      </c>
      <c r="B25" s="169"/>
      <c r="C25" s="170">
        <f>IF(O23=0,0,O23)</f>
        <v>0</v>
      </c>
      <c r="D25" s="171"/>
      <c r="E25" s="169" t="str">
        <f>IF(C25=0,"","収支予算（見込）計算書のとおり")</f>
        <v/>
      </c>
      <c r="F25" s="169"/>
      <c r="G25" s="169"/>
      <c r="H25" s="172"/>
    </row>
    <row r="26" spans="1:17" ht="22.5" customHeight="1">
      <c r="A26" s="168"/>
      <c r="B26" s="169"/>
      <c r="C26" s="170"/>
      <c r="D26" s="171"/>
      <c r="E26" s="169"/>
      <c r="F26" s="169"/>
      <c r="G26" s="169"/>
      <c r="H26" s="172"/>
    </row>
    <row r="27" spans="1:17" ht="22.5" customHeight="1">
      <c r="A27" s="168"/>
      <c r="B27" s="169"/>
      <c r="C27" s="170"/>
      <c r="D27" s="171"/>
      <c r="E27" s="169"/>
      <c r="F27" s="169"/>
      <c r="G27" s="169"/>
      <c r="H27" s="172"/>
    </row>
    <row r="28" spans="1:17" ht="22.5" customHeight="1">
      <c r="A28" s="161"/>
      <c r="B28" s="162"/>
      <c r="C28" s="163"/>
      <c r="D28" s="164"/>
      <c r="E28" s="162"/>
      <c r="F28" s="162"/>
      <c r="G28" s="162"/>
      <c r="H28" s="165"/>
    </row>
    <row r="29" spans="1:17" ht="45" customHeight="1">
      <c r="A29" s="166" t="s">
        <v>65</v>
      </c>
      <c r="B29" s="166"/>
      <c r="C29" s="167">
        <f>SUM(C19:D28)</f>
        <v>0</v>
      </c>
      <c r="D29" s="167"/>
      <c r="E29" s="166"/>
      <c r="F29" s="166"/>
      <c r="G29" s="166"/>
      <c r="H29" s="166"/>
    </row>
  </sheetData>
  <sheetProtection selectLockedCells="1" selectUnlockedCells="1"/>
  <mergeCells count="76">
    <mergeCell ref="A4:B4"/>
    <mergeCell ref="C4:D4"/>
    <mergeCell ref="E4:H4"/>
    <mergeCell ref="A5:B5"/>
    <mergeCell ref="C5:D5"/>
    <mergeCell ref="E5:H5"/>
    <mergeCell ref="A6:B6"/>
    <mergeCell ref="C6:D6"/>
    <mergeCell ref="E6:H6"/>
    <mergeCell ref="A7:B7"/>
    <mergeCell ref="C7:D7"/>
    <mergeCell ref="E7:H7"/>
    <mergeCell ref="A8:B8"/>
    <mergeCell ref="C8:D8"/>
    <mergeCell ref="E8:H8"/>
    <mergeCell ref="A9:B9"/>
    <mergeCell ref="C9:D9"/>
    <mergeCell ref="E9:H9"/>
    <mergeCell ref="A10:B10"/>
    <mergeCell ref="C10:D10"/>
    <mergeCell ref="E10:H10"/>
    <mergeCell ref="A11:B11"/>
    <mergeCell ref="C11:D11"/>
    <mergeCell ref="E11:H11"/>
    <mergeCell ref="A12:B12"/>
    <mergeCell ref="C12:D12"/>
    <mergeCell ref="E12:H12"/>
    <mergeCell ref="A13:B13"/>
    <mergeCell ref="C13:D13"/>
    <mergeCell ref="E13:H13"/>
    <mergeCell ref="A16:B16"/>
    <mergeCell ref="C16:D16"/>
    <mergeCell ref="E16:H16"/>
    <mergeCell ref="A14:B14"/>
    <mergeCell ref="C14:D14"/>
    <mergeCell ref="E14:H14"/>
    <mergeCell ref="A15:B15"/>
    <mergeCell ref="C15:D15"/>
    <mergeCell ref="E15:H15"/>
    <mergeCell ref="A18:B18"/>
    <mergeCell ref="C18:D18"/>
    <mergeCell ref="E18:H18"/>
    <mergeCell ref="A19:B19"/>
    <mergeCell ref="C19:D19"/>
    <mergeCell ref="E19:H19"/>
    <mergeCell ref="A20:B20"/>
    <mergeCell ref="C20:D20"/>
    <mergeCell ref="E20:H20"/>
    <mergeCell ref="A21:B21"/>
    <mergeCell ref="C21:D21"/>
    <mergeCell ref="E21:H21"/>
    <mergeCell ref="A25:B25"/>
    <mergeCell ref="C25:D25"/>
    <mergeCell ref="E25:H25"/>
    <mergeCell ref="A22:B22"/>
    <mergeCell ref="C22:D22"/>
    <mergeCell ref="E22:H22"/>
    <mergeCell ref="A23:B23"/>
    <mergeCell ref="C23:D23"/>
    <mergeCell ref="E23:H23"/>
    <mergeCell ref="A1:H1"/>
    <mergeCell ref="A28:B28"/>
    <mergeCell ref="C28:D28"/>
    <mergeCell ref="E28:H28"/>
    <mergeCell ref="A29:B29"/>
    <mergeCell ref="C29:D29"/>
    <mergeCell ref="E29:H29"/>
    <mergeCell ref="A26:B26"/>
    <mergeCell ref="C26:D26"/>
    <mergeCell ref="E26:H26"/>
    <mergeCell ref="A27:B27"/>
    <mergeCell ref="C27:D27"/>
    <mergeCell ref="E27:H27"/>
    <mergeCell ref="A24:B24"/>
    <mergeCell ref="C24:D24"/>
    <mergeCell ref="E24:H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12"/>
  <sheetViews>
    <sheetView showZeros="0" workbookViewId="0">
      <selection activeCell="E7" sqref="E7"/>
    </sheetView>
  </sheetViews>
  <sheetFormatPr defaultRowHeight="11.25"/>
  <cols>
    <col min="1" max="1" width="3.75" style="55" customWidth="1"/>
    <col min="2" max="2" width="16.625" style="55" customWidth="1"/>
    <col min="3" max="8" width="15.375" style="55" customWidth="1"/>
    <col min="9" max="9" width="2.875" style="55" customWidth="1"/>
    <col min="10" max="16384" width="9" style="55"/>
  </cols>
  <sheetData>
    <row r="1" spans="2:8" ht="14.25">
      <c r="B1" s="181" t="s">
        <v>95</v>
      </c>
      <c r="C1" s="182"/>
      <c r="D1" s="182"/>
      <c r="E1" s="182"/>
      <c r="F1" s="182"/>
      <c r="G1" s="182"/>
      <c r="H1" s="182"/>
    </row>
    <row r="2" spans="2:8" ht="14.25">
      <c r="B2" s="56"/>
      <c r="C2" s="57"/>
      <c r="D2" s="57"/>
      <c r="E2" s="57"/>
      <c r="F2" s="57"/>
      <c r="G2" s="57"/>
      <c r="H2" s="58" t="s">
        <v>69</v>
      </c>
    </row>
    <row r="3" spans="2:8" s="63" customFormat="1" ht="22.5">
      <c r="B3" s="183" t="s">
        <v>70</v>
      </c>
      <c r="C3" s="59" t="s">
        <v>71</v>
      </c>
      <c r="D3" s="60" t="s">
        <v>72</v>
      </c>
      <c r="E3" s="59" t="s">
        <v>73</v>
      </c>
      <c r="F3" s="61" t="s">
        <v>99</v>
      </c>
      <c r="G3" s="59" t="s">
        <v>96</v>
      </c>
      <c r="H3" s="62" t="s">
        <v>98</v>
      </c>
    </row>
    <row r="4" spans="2:8">
      <c r="B4" s="184"/>
      <c r="C4" s="64"/>
      <c r="D4" s="65"/>
      <c r="E4" s="64" t="s">
        <v>74</v>
      </c>
      <c r="F4" s="65" t="s">
        <v>75</v>
      </c>
      <c r="G4" s="64"/>
      <c r="H4" s="66"/>
    </row>
    <row r="5" spans="2:8">
      <c r="B5" s="185"/>
      <c r="C5" s="67" t="s">
        <v>76</v>
      </c>
      <c r="D5" s="68" t="s">
        <v>77</v>
      </c>
      <c r="E5" s="67" t="s">
        <v>78</v>
      </c>
      <c r="F5" s="68" t="s">
        <v>79</v>
      </c>
      <c r="G5" s="67" t="s">
        <v>80</v>
      </c>
      <c r="H5" s="69" t="s">
        <v>81</v>
      </c>
    </row>
    <row r="6" spans="2:8" ht="43.5" customHeight="1">
      <c r="B6" s="70" t="str">
        <f>IF(入力シート①!C9="大型化","３密回避のためのバス大型化事業","３密回避のためのバス増車事業")</f>
        <v>３密回避のためのバス大型化事業</v>
      </c>
      <c r="C6" s="71">
        <f>'収支予算（見込）書'!C29:D29</f>
        <v>0</v>
      </c>
      <c r="D6" s="71">
        <f>SUM('収支予算（見込）書'!C9:D13)</f>
        <v>0</v>
      </c>
      <c r="E6" s="71">
        <f>C6-D6</f>
        <v>0</v>
      </c>
      <c r="F6" s="71">
        <f>SUM('収支予算（見込）書'!C5:D7)</f>
        <v>0</v>
      </c>
      <c r="G6" s="71">
        <f>SUM('収支予算（見込）書'!C5:D7)</f>
        <v>0</v>
      </c>
      <c r="H6" s="71">
        <f>ROUNDDOWN(G6,-3)</f>
        <v>0</v>
      </c>
    </row>
    <row r="7" spans="2:8" ht="43.5" customHeight="1">
      <c r="B7" s="70"/>
      <c r="C7" s="71"/>
      <c r="D7" s="71"/>
      <c r="E7" s="71">
        <f t="shared" ref="E7:E8" si="0">C7-D7</f>
        <v>0</v>
      </c>
      <c r="F7" s="71"/>
      <c r="G7" s="71"/>
      <c r="H7" s="71"/>
    </row>
    <row r="8" spans="2:8" ht="43.5" customHeight="1">
      <c r="B8" s="72"/>
      <c r="C8" s="71"/>
      <c r="D8" s="71"/>
      <c r="E8" s="71">
        <f t="shared" si="0"/>
        <v>0</v>
      </c>
      <c r="F8" s="71"/>
      <c r="G8" s="71"/>
      <c r="H8" s="71"/>
    </row>
    <row r="9" spans="2:8" ht="43.5" customHeight="1">
      <c r="B9" s="73" t="s">
        <v>82</v>
      </c>
      <c r="C9" s="71">
        <f>SUM(C6:C8)</f>
        <v>0</v>
      </c>
      <c r="D9" s="71">
        <f t="shared" ref="D9:H9" si="1">SUM(D6:D8)</f>
        <v>0</v>
      </c>
      <c r="E9" s="71">
        <f t="shared" si="1"/>
        <v>0</v>
      </c>
      <c r="F9" s="71">
        <f t="shared" si="1"/>
        <v>0</v>
      </c>
      <c r="G9" s="71">
        <f t="shared" si="1"/>
        <v>0</v>
      </c>
      <c r="H9" s="71">
        <f t="shared" si="1"/>
        <v>0</v>
      </c>
    </row>
    <row r="11" spans="2:8">
      <c r="B11" s="55" t="s">
        <v>97</v>
      </c>
    </row>
    <row r="12" spans="2:8">
      <c r="B12" s="55" t="s">
        <v>83</v>
      </c>
    </row>
  </sheetData>
  <sheetProtection selectLockedCells="1" selectUnlockedCells="1"/>
  <mergeCells count="2">
    <mergeCell ref="B1:H1"/>
    <mergeCell ref="B3:B5"/>
  </mergeCells>
  <phoneticPr fontId="1"/>
  <printOptions horizontalCentered="1"/>
  <pageMargins left="0.31496062992125984" right="0.31496062992125984" top="0.74803149606299213" bottom="0.74803149606299213" header="0.31496062992125984" footer="0.31496062992125984"/>
  <pageSetup paperSize="9" scale="12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5"/>
  <sheetViews>
    <sheetView showZeros="0" workbookViewId="0">
      <selection activeCell="C12" sqref="C12"/>
    </sheetView>
  </sheetViews>
  <sheetFormatPr defaultRowHeight="13.5"/>
  <cols>
    <col min="1" max="1" width="20.625" style="8" bestFit="1" customWidth="1"/>
    <col min="2" max="2" width="13.875" style="8" customWidth="1"/>
    <col min="3" max="3" width="12.5" style="8" customWidth="1"/>
    <col min="4" max="4" width="10.5" style="8" customWidth="1"/>
    <col min="5" max="5" width="12.5" style="8" customWidth="1"/>
    <col min="6" max="6" width="15.625" style="8" customWidth="1"/>
    <col min="7" max="7" width="9" style="8"/>
    <col min="8" max="8" width="13.125" style="8" bestFit="1" customWidth="1"/>
    <col min="9" max="16384" width="9" style="8"/>
  </cols>
  <sheetData>
    <row r="1" spans="1:6" ht="21">
      <c r="A1" s="186" t="s">
        <v>19</v>
      </c>
      <c r="B1" s="186"/>
      <c r="C1" s="186"/>
      <c r="D1" s="186"/>
      <c r="E1" s="186"/>
      <c r="F1" s="186"/>
    </row>
    <row r="3" spans="1:6" ht="17.25">
      <c r="A3" s="9"/>
      <c r="D3" s="47" t="s">
        <v>18</v>
      </c>
      <c r="E3" s="193">
        <f>入力シート①!C4</f>
        <v>0</v>
      </c>
      <c r="F3" s="194"/>
    </row>
    <row r="4" spans="1:6" ht="17.25">
      <c r="A4" s="9"/>
      <c r="D4" s="18" t="s">
        <v>58</v>
      </c>
      <c r="E4" s="193">
        <f>入力シート①!C7</f>
        <v>0</v>
      </c>
      <c r="F4" s="194"/>
    </row>
    <row r="5" spans="1:6" ht="17.25">
      <c r="A5" s="9"/>
      <c r="D5" s="18" t="s">
        <v>40</v>
      </c>
      <c r="E5" s="193">
        <f>入力シート①!C8</f>
        <v>0</v>
      </c>
      <c r="F5" s="194"/>
    </row>
    <row r="6" spans="1:6" ht="21">
      <c r="A6" s="10" t="s">
        <v>41</v>
      </c>
      <c r="B6" s="10"/>
      <c r="C6" s="10"/>
      <c r="D6" s="10"/>
      <c r="E6" s="10"/>
      <c r="F6" s="10"/>
    </row>
    <row r="7" spans="1:6" ht="11.25" customHeight="1" thickBot="1">
      <c r="A7" s="9"/>
    </row>
    <row r="8" spans="1:6" ht="26.25" customHeight="1" thickBot="1">
      <c r="A8" s="3" t="s">
        <v>0</v>
      </c>
      <c r="B8" s="4" t="s">
        <v>2</v>
      </c>
      <c r="C8" s="4" t="s">
        <v>3</v>
      </c>
      <c r="D8" s="4" t="s">
        <v>4</v>
      </c>
      <c r="E8" s="4" t="s">
        <v>5</v>
      </c>
      <c r="F8" s="5" t="s">
        <v>7</v>
      </c>
    </row>
    <row r="9" spans="1:6" ht="22.5" customHeight="1" thickTop="1">
      <c r="A9" s="11" t="s">
        <v>20</v>
      </c>
      <c r="B9" s="12">
        <f>入力シート②!C5</f>
        <v>0</v>
      </c>
      <c r="C9" s="7">
        <f>入力シート②!C14</f>
        <v>0</v>
      </c>
      <c r="D9" s="7">
        <f>入力シート②!C6</f>
        <v>0</v>
      </c>
      <c r="E9" s="7">
        <f>C9*D9</f>
        <v>0</v>
      </c>
      <c r="F9" s="13"/>
    </row>
    <row r="10" spans="1:6" ht="22.5" customHeight="1">
      <c r="A10" s="14" t="s">
        <v>21</v>
      </c>
      <c r="B10" s="15"/>
      <c r="C10" s="16">
        <f>入力シート②!C16</f>
        <v>0</v>
      </c>
      <c r="D10" s="16">
        <f>IF(入力シート②!C16=0,0,入力シート②!C6)</f>
        <v>0</v>
      </c>
      <c r="E10" s="16">
        <f t="shared" ref="E10:E14" si="0">C10*D10</f>
        <v>0</v>
      </c>
      <c r="F10" s="50">
        <f>IF(入力シート②!C17="",0,入力シート②!C17)</f>
        <v>0</v>
      </c>
    </row>
    <row r="11" spans="1:6" ht="22.5" customHeight="1">
      <c r="A11" s="14" t="s">
        <v>22</v>
      </c>
      <c r="B11" s="15"/>
      <c r="C11" s="16">
        <f>入力シート②!C18</f>
        <v>0</v>
      </c>
      <c r="D11" s="16">
        <f>IF(入力シート②!C18=0,0,入力シート②!C6)</f>
        <v>0</v>
      </c>
      <c r="E11" s="16">
        <f t="shared" si="0"/>
        <v>0</v>
      </c>
      <c r="F11" s="50">
        <f>IF(入力シート②!C19="",0,入力シート②!C19)</f>
        <v>0</v>
      </c>
    </row>
    <row r="12" spans="1:6" ht="22.5" customHeight="1">
      <c r="A12" s="14" t="s">
        <v>1</v>
      </c>
      <c r="B12" s="15"/>
      <c r="C12" s="16">
        <f>入力シート②!C20</f>
        <v>0</v>
      </c>
      <c r="D12" s="16">
        <f>IF(入力シート②!C20=0,0,入力シート②!C6)</f>
        <v>0</v>
      </c>
      <c r="E12" s="16">
        <f t="shared" si="0"/>
        <v>0</v>
      </c>
      <c r="F12" s="17"/>
    </row>
    <row r="13" spans="1:6" ht="22.5" customHeight="1">
      <c r="A13" s="14" t="s">
        <v>16</v>
      </c>
      <c r="B13" s="15"/>
      <c r="C13" s="16">
        <f>入力シート②!C21</f>
        <v>0</v>
      </c>
      <c r="D13" s="16">
        <f>IF(入力シート②!C21=0,0,入力シート②!C6)</f>
        <v>0</v>
      </c>
      <c r="E13" s="16">
        <f t="shared" si="0"/>
        <v>0</v>
      </c>
      <c r="F13" s="17"/>
    </row>
    <row r="14" spans="1:6" ht="22.5" customHeight="1">
      <c r="A14" s="14" t="s">
        <v>17</v>
      </c>
      <c r="B14" s="15"/>
      <c r="C14" s="16">
        <f>入力シート②!C22</f>
        <v>0</v>
      </c>
      <c r="D14" s="16">
        <f>IF(入力シート②!C22=0,0,入力シート②!C6)</f>
        <v>0</v>
      </c>
      <c r="E14" s="16">
        <f t="shared" si="0"/>
        <v>0</v>
      </c>
      <c r="F14" s="17"/>
    </row>
    <row r="15" spans="1:6" ht="22.5" customHeight="1">
      <c r="A15" s="191" t="s">
        <v>6</v>
      </c>
      <c r="B15" s="192"/>
      <c r="C15" s="192"/>
      <c r="D15" s="18" t="s">
        <v>67</v>
      </c>
      <c r="E15" s="16">
        <f>SUM(E9:E14)</f>
        <v>0</v>
      </c>
      <c r="F15" s="17"/>
    </row>
    <row r="16" spans="1:6" ht="22.5" customHeight="1">
      <c r="A16" s="187" t="s">
        <v>38</v>
      </c>
      <c r="B16" s="188"/>
      <c r="C16" s="16"/>
      <c r="D16" s="48" t="str">
        <f>IF(E16=0,"","一式")</f>
        <v/>
      </c>
      <c r="E16" s="16">
        <f>入力シート②!C24</f>
        <v>0</v>
      </c>
      <c r="F16" s="19"/>
    </row>
    <row r="17" spans="1:9" ht="22.5" customHeight="1" thickBot="1">
      <c r="A17" s="189" t="s">
        <v>57</v>
      </c>
      <c r="B17" s="190"/>
      <c r="C17" s="20"/>
      <c r="D17" s="49" t="str">
        <f>IF(E17=0,"","一式")</f>
        <v/>
      </c>
      <c r="E17" s="20">
        <f>入力シート②!C25</f>
        <v>0</v>
      </c>
      <c r="F17" s="21"/>
    </row>
    <row r="18" spans="1:9">
      <c r="A18" s="22" t="s">
        <v>23</v>
      </c>
      <c r="B18" s="22"/>
      <c r="C18" s="22"/>
      <c r="D18" s="22"/>
      <c r="E18" s="22"/>
      <c r="F18" s="22"/>
    </row>
    <row r="19" spans="1:9" ht="14.25">
      <c r="A19" s="22" t="s">
        <v>14</v>
      </c>
      <c r="B19" s="22">
        <f>入力シート②!C5</f>
        <v>0</v>
      </c>
      <c r="C19" s="23">
        <f>入力シート②!C7</f>
        <v>0</v>
      </c>
      <c r="D19" s="24" t="s">
        <v>8</v>
      </c>
      <c r="E19" s="1">
        <f>入力シート②!C8</f>
        <v>0</v>
      </c>
      <c r="F19" s="25"/>
    </row>
    <row r="20" spans="1:9" ht="14.25">
      <c r="A20" s="22" t="s">
        <v>13</v>
      </c>
      <c r="B20" s="22" t="s">
        <v>10</v>
      </c>
      <c r="C20" s="23">
        <f>入力シート②!C9</f>
        <v>0</v>
      </c>
      <c r="D20" s="24" t="s">
        <v>8</v>
      </c>
      <c r="E20" s="1">
        <f>入力シート②!C10</f>
        <v>0</v>
      </c>
      <c r="F20" s="25"/>
    </row>
    <row r="21" spans="1:9" ht="14.25">
      <c r="A21" s="22" t="s">
        <v>11</v>
      </c>
      <c r="B21" s="22"/>
      <c r="C21" s="31">
        <f>入力シート②!C11</f>
        <v>0</v>
      </c>
      <c r="D21" s="32" t="s">
        <v>9</v>
      </c>
      <c r="E21" s="24"/>
      <c r="F21" s="25"/>
    </row>
    <row r="22" spans="1:9" ht="14.25">
      <c r="A22" s="22" t="s">
        <v>12</v>
      </c>
      <c r="B22" s="22"/>
      <c r="C22" s="35">
        <f>入力シート②!C12</f>
        <v>0</v>
      </c>
      <c r="D22" s="22" t="s">
        <v>59</v>
      </c>
      <c r="E22" s="1">
        <f>入力シート②!C13</f>
        <v>0</v>
      </c>
      <c r="F22" s="25"/>
    </row>
    <row r="23" spans="1:9" ht="14.25">
      <c r="A23" s="36" t="s">
        <v>15</v>
      </c>
      <c r="B23" s="1">
        <f>C19*C22+E19*C21+C20*C22+E20*C21+E22</f>
        <v>0</v>
      </c>
      <c r="C23" s="37" t="s">
        <v>35</v>
      </c>
      <c r="D23" s="22" t="s">
        <v>37</v>
      </c>
      <c r="E23" s="54">
        <f>入力シート②!C14</f>
        <v>0</v>
      </c>
      <c r="F23" s="25"/>
    </row>
    <row r="24" spans="1:9" ht="14.25">
      <c r="A24" s="36"/>
      <c r="B24" s="6"/>
      <c r="C24" s="38"/>
      <c r="D24" s="22"/>
      <c r="E24" s="24"/>
      <c r="F24" s="25"/>
    </row>
    <row r="25" spans="1:9" ht="21">
      <c r="A25" s="10" t="s">
        <v>42</v>
      </c>
      <c r="B25" s="10"/>
      <c r="C25" s="10"/>
      <c r="D25" s="10"/>
      <c r="E25" s="10"/>
      <c r="F25" s="10"/>
      <c r="H25" s="2"/>
      <c r="I25" s="2"/>
    </row>
    <row r="26" spans="1:9" ht="11.25" customHeight="1" thickBot="1">
      <c r="A26" s="9"/>
    </row>
    <row r="27" spans="1:9" ht="26.25" customHeight="1" thickBot="1">
      <c r="A27" s="3" t="s">
        <v>0</v>
      </c>
      <c r="B27" s="4" t="s">
        <v>2</v>
      </c>
      <c r="C27" s="4" t="s">
        <v>3</v>
      </c>
      <c r="D27" s="4" t="s">
        <v>4</v>
      </c>
      <c r="E27" s="4" t="s">
        <v>5</v>
      </c>
      <c r="F27" s="5" t="s">
        <v>7</v>
      </c>
    </row>
    <row r="28" spans="1:9" ht="22.5" customHeight="1" thickTop="1">
      <c r="A28" s="11" t="s">
        <v>20</v>
      </c>
      <c r="B28" s="12">
        <f>入力シート②!F5</f>
        <v>0</v>
      </c>
      <c r="C28" s="7">
        <f>入力シート②!F14</f>
        <v>0</v>
      </c>
      <c r="D28" s="7">
        <f>入力シート②!F6</f>
        <v>0</v>
      </c>
      <c r="E28" s="7">
        <f>C28*D28</f>
        <v>0</v>
      </c>
      <c r="F28" s="13"/>
    </row>
    <row r="29" spans="1:9" ht="22.5" customHeight="1">
      <c r="A29" s="14" t="s">
        <v>21</v>
      </c>
      <c r="B29" s="15"/>
      <c r="C29" s="16">
        <f>入力シート②!F16</f>
        <v>0</v>
      </c>
      <c r="D29" s="16">
        <f>IF(入力シート②!F16=0,0,入力シート②!F6)</f>
        <v>0</v>
      </c>
      <c r="E29" s="16">
        <f t="shared" ref="E29:E33" si="1">C29*D29</f>
        <v>0</v>
      </c>
      <c r="F29" s="50">
        <f>IF(入力シート②!F16=0,0,入力シート②!F17)</f>
        <v>0</v>
      </c>
    </row>
    <row r="30" spans="1:9" ht="22.5" customHeight="1">
      <c r="A30" s="14" t="s">
        <v>22</v>
      </c>
      <c r="B30" s="15"/>
      <c r="C30" s="16">
        <f>入力シート②!F18</f>
        <v>0</v>
      </c>
      <c r="D30" s="16">
        <f>IF(入力シート②!F18=0,0,入力シート②!F6)</f>
        <v>0</v>
      </c>
      <c r="E30" s="16">
        <f t="shared" si="1"/>
        <v>0</v>
      </c>
      <c r="F30" s="50">
        <f>IF(入力シート②!F16=0,0,入力シート②!F19)</f>
        <v>0</v>
      </c>
    </row>
    <row r="31" spans="1:9" ht="22.5" customHeight="1">
      <c r="A31" s="14" t="s">
        <v>1</v>
      </c>
      <c r="B31" s="15"/>
      <c r="C31" s="16">
        <f>入力シート②!F20</f>
        <v>0</v>
      </c>
      <c r="D31" s="16">
        <f>IF(入力シート②!F20=0,0,入力シート②!F6)</f>
        <v>0</v>
      </c>
      <c r="E31" s="16">
        <f t="shared" si="1"/>
        <v>0</v>
      </c>
      <c r="F31" s="17"/>
    </row>
    <row r="32" spans="1:9" ht="22.5" customHeight="1">
      <c r="A32" s="14" t="s">
        <v>16</v>
      </c>
      <c r="B32" s="15"/>
      <c r="C32" s="16">
        <f>入力シート②!F21</f>
        <v>0</v>
      </c>
      <c r="D32" s="16">
        <f>IF(入力シート②!F21=0,0,入力シート②!F6)</f>
        <v>0</v>
      </c>
      <c r="E32" s="16">
        <f t="shared" si="1"/>
        <v>0</v>
      </c>
      <c r="F32" s="17"/>
    </row>
    <row r="33" spans="1:6" ht="22.5" customHeight="1">
      <c r="A33" s="14" t="s">
        <v>17</v>
      </c>
      <c r="B33" s="15"/>
      <c r="C33" s="16">
        <f>入力シート②!F22</f>
        <v>0</v>
      </c>
      <c r="D33" s="16">
        <f>IF(入力シート②!F22=0,0,入力シート②!F6)</f>
        <v>0</v>
      </c>
      <c r="E33" s="16">
        <f t="shared" si="1"/>
        <v>0</v>
      </c>
      <c r="F33" s="17"/>
    </row>
    <row r="34" spans="1:6" ht="22.5" customHeight="1">
      <c r="A34" s="191" t="s">
        <v>6</v>
      </c>
      <c r="B34" s="192"/>
      <c r="C34" s="192"/>
      <c r="D34" s="18" t="s">
        <v>67</v>
      </c>
      <c r="E34" s="16">
        <f>SUM(E28:E33)</f>
        <v>0</v>
      </c>
      <c r="F34" s="17"/>
    </row>
    <row r="35" spans="1:6" ht="22.5" customHeight="1">
      <c r="A35" s="187" t="s">
        <v>39</v>
      </c>
      <c r="B35" s="188"/>
      <c r="C35" s="40"/>
      <c r="D35" s="41" t="str">
        <f>IF(E35=0,"","一式")</f>
        <v/>
      </c>
      <c r="E35" s="16">
        <f>入力シート②!F24</f>
        <v>0</v>
      </c>
      <c r="F35" s="19"/>
    </row>
    <row r="36" spans="1:6" ht="22.5" customHeight="1" thickBot="1">
      <c r="A36" s="189" t="s">
        <v>57</v>
      </c>
      <c r="B36" s="190"/>
      <c r="C36" s="42"/>
      <c r="D36" s="43" t="str">
        <f>IF(E36=0,"","一式")</f>
        <v/>
      </c>
      <c r="E36" s="20">
        <f>入力シート②!F25</f>
        <v>0</v>
      </c>
      <c r="F36" s="21"/>
    </row>
    <row r="37" spans="1:6">
      <c r="A37" s="22" t="s">
        <v>23</v>
      </c>
      <c r="B37" s="22"/>
      <c r="C37" s="22"/>
      <c r="D37" s="22"/>
      <c r="E37" s="22"/>
      <c r="F37" s="22"/>
    </row>
    <row r="38" spans="1:6" ht="14.25">
      <c r="A38" s="22" t="s">
        <v>14</v>
      </c>
      <c r="B38" s="22">
        <f>入力シート②!F5</f>
        <v>0</v>
      </c>
      <c r="C38" s="23">
        <f>入力シート②!F7</f>
        <v>0</v>
      </c>
      <c r="D38" s="24" t="s">
        <v>8</v>
      </c>
      <c r="E38" s="1">
        <f>入力シート②!F8</f>
        <v>0</v>
      </c>
      <c r="F38" s="25"/>
    </row>
    <row r="39" spans="1:6" ht="14.25">
      <c r="A39" s="22" t="s">
        <v>13</v>
      </c>
      <c r="B39" s="22" t="s">
        <v>10</v>
      </c>
      <c r="C39" s="23">
        <f>入力シート②!F9</f>
        <v>0</v>
      </c>
      <c r="D39" s="24" t="s">
        <v>8</v>
      </c>
      <c r="E39" s="1">
        <f>入力シート②!F10</f>
        <v>0</v>
      </c>
      <c r="F39" s="25"/>
    </row>
    <row r="40" spans="1:6" ht="14.25">
      <c r="A40" s="22" t="s">
        <v>11</v>
      </c>
      <c r="B40" s="22"/>
      <c r="C40" s="31">
        <f>入力シート②!F11</f>
        <v>0</v>
      </c>
      <c r="D40" s="32" t="s">
        <v>9</v>
      </c>
      <c r="E40" s="24"/>
      <c r="F40" s="25"/>
    </row>
    <row r="41" spans="1:6" ht="14.25">
      <c r="A41" s="22" t="s">
        <v>12</v>
      </c>
      <c r="B41" s="22"/>
      <c r="C41" s="35">
        <f>入力シート②!F12</f>
        <v>0</v>
      </c>
      <c r="D41" s="22" t="s">
        <v>59</v>
      </c>
      <c r="E41" s="1">
        <f>入力シート②!F13</f>
        <v>0</v>
      </c>
      <c r="F41" s="25"/>
    </row>
    <row r="42" spans="1:6" ht="14.25">
      <c r="A42" s="36" t="s">
        <v>36</v>
      </c>
      <c r="B42" s="1">
        <f>C38*C41+E38*C40+C39*C41+E39*C40+E41</f>
        <v>0</v>
      </c>
      <c r="C42" s="37" t="s">
        <v>35</v>
      </c>
      <c r="D42" s="22" t="s">
        <v>37</v>
      </c>
      <c r="E42" s="54">
        <f>入力シート②!F14</f>
        <v>0</v>
      </c>
      <c r="F42" s="25"/>
    </row>
    <row r="43" spans="1:6" ht="14.25">
      <c r="A43" s="22"/>
      <c r="B43" s="39"/>
      <c r="C43" s="39"/>
      <c r="D43" s="39"/>
      <c r="E43" s="25"/>
      <c r="F43" s="2"/>
    </row>
    <row r="44" spans="1:6" ht="14.25">
      <c r="A44" s="22"/>
      <c r="B44" s="39"/>
      <c r="C44" s="39"/>
      <c r="D44" s="39"/>
      <c r="E44" s="25"/>
      <c r="F44" s="2"/>
    </row>
    <row r="45" spans="1:6" ht="14.25">
      <c r="A45" s="22"/>
      <c r="B45" s="39"/>
      <c r="C45" s="39"/>
      <c r="D45" s="39"/>
      <c r="E45" s="25"/>
    </row>
  </sheetData>
  <sheetProtection selectLockedCells="1" selectUnlockedCells="1"/>
  <mergeCells count="10">
    <mergeCell ref="A35:B35"/>
    <mergeCell ref="A36:B36"/>
    <mergeCell ref="E4:F4"/>
    <mergeCell ref="E3:F3"/>
    <mergeCell ref="E5:F5"/>
    <mergeCell ref="A1:F1"/>
    <mergeCell ref="A16:B16"/>
    <mergeCell ref="A17:B17"/>
    <mergeCell ref="A15:C15"/>
    <mergeCell ref="A34:C3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入力シート①</vt:lpstr>
      <vt:lpstr>入力シート②</vt:lpstr>
      <vt:lpstr>変更承認申請書</vt:lpstr>
      <vt:lpstr>収支予算（見込）書</vt:lpstr>
      <vt:lpstr>助成金所要額調書</vt:lpstr>
      <vt:lpstr>計算書（大型化）</vt:lpstr>
      <vt:lpstr>'計算書（大型化）'!Print_Area</vt:lpstr>
      <vt:lpstr>'収支予算（見込）書'!Print_Area</vt:lpstr>
      <vt:lpstr>助成金所要額調書!Print_Area</vt:lpstr>
      <vt:lpstr>入力シート①!Print_Area</vt:lpstr>
      <vt:lpstr>入力シート②!Print_Area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バス協会２</cp:lastModifiedBy>
  <cp:lastPrinted>2021-04-05T02:10:26Z</cp:lastPrinted>
  <dcterms:created xsi:type="dcterms:W3CDTF">2020-10-13T10:44:23Z</dcterms:created>
  <dcterms:modified xsi:type="dcterms:W3CDTF">2021-04-05T02:33:27Z</dcterms:modified>
</cp:coreProperties>
</file>